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C:\Users\ktsda\Desktop\Final Book Resources\"/>
    </mc:Choice>
  </mc:AlternateContent>
  <xr:revisionPtr revIDLastSave="0" documentId="8_{AB8545CF-E9A7-4B51-BB18-376404CF9820}" xr6:coauthVersionLast="41" xr6:coauthVersionMax="41" xr10:uidLastSave="{00000000-0000-0000-0000-000000000000}"/>
  <bookViews>
    <workbookView xWindow="-110" yWindow="-110" windowWidth="19420" windowHeight="10420" xr2:uid="{00000000-000D-0000-FFFF-FFFF00000000}"/>
  </bookViews>
  <sheets>
    <sheet name="START HERE" sheetId="40" r:id="rId1"/>
    <sheet name="Bonus Worksheet" sheetId="20" r:id="rId2"/>
    <sheet name="Threshold Calculator" sheetId="39" r:id="rId3"/>
    <sheet name="Bonus Scoreboard - Salary" sheetId="21" r:id="rId4"/>
    <sheet name="Bonus Scoreboard - Example" sheetId="19" r:id="rId5"/>
  </sheets>
  <definedNames>
    <definedName name="_xlnm.Print_Area" localSheetId="1">'Bonus Worksheet'!$A$1:$K$79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20" i="39" l="1"/>
  <c r="D15" i="39"/>
  <c r="D20" i="39" s="1"/>
  <c r="E15" i="39"/>
  <c r="E20" i="39" s="1"/>
  <c r="F15" i="39"/>
  <c r="G15" i="39"/>
  <c r="G20" i="39" s="1"/>
  <c r="D8" i="39"/>
  <c r="E8" i="39"/>
  <c r="F8" i="39"/>
  <c r="G8" i="39"/>
  <c r="D6" i="21" l="1"/>
  <c r="J19" i="20" l="1"/>
  <c r="C8" i="39"/>
  <c r="J26" i="20" l="1"/>
  <c r="J25" i="20"/>
  <c r="J24" i="20"/>
  <c r="J23" i="20"/>
  <c r="J21" i="20"/>
  <c r="J20" i="20"/>
  <c r="C15" i="39"/>
  <c r="C20" i="39" s="1"/>
  <c r="J22" i="20" l="1"/>
  <c r="J27" i="20" s="1"/>
  <c r="E6" i="19" l="1"/>
  <c r="D6" i="19"/>
  <c r="C6" i="19"/>
  <c r="F6" i="19"/>
  <c r="E7" i="19"/>
  <c r="D7" i="19"/>
  <c r="C7" i="19"/>
  <c r="F7" i="19"/>
  <c r="H8" i="19" l="1"/>
  <c r="I8" i="19" s="1"/>
  <c r="H9" i="19"/>
  <c r="I9" i="19" s="1"/>
  <c r="H10" i="19"/>
  <c r="I10" i="19" s="1"/>
  <c r="H11" i="19"/>
  <c r="I11" i="19" s="1"/>
  <c r="H12" i="19"/>
  <c r="I12" i="19" s="1"/>
  <c r="H13" i="19"/>
  <c r="I13" i="19" s="1"/>
  <c r="H14" i="19"/>
  <c r="J14" i="19" s="1"/>
  <c r="H15" i="19"/>
  <c r="I15" i="19" s="1"/>
  <c r="H16" i="19"/>
  <c r="I16" i="19" s="1"/>
  <c r="H17" i="19"/>
  <c r="J17" i="19" s="1"/>
  <c r="H18" i="19"/>
  <c r="I18" i="19" s="1"/>
  <c r="H19" i="19"/>
  <c r="I19" i="19" s="1"/>
  <c r="H20" i="19"/>
  <c r="J20" i="19" s="1"/>
  <c r="H21" i="19"/>
  <c r="I21" i="19" s="1"/>
  <c r="H22" i="19"/>
  <c r="I22" i="19" s="1"/>
  <c r="H23" i="19"/>
  <c r="I23" i="19" s="1"/>
  <c r="H24" i="19"/>
  <c r="I24" i="19" s="1"/>
  <c r="H25" i="19"/>
  <c r="I25" i="19" s="1"/>
  <c r="H26" i="19"/>
  <c r="J26" i="19" s="1"/>
  <c r="H27" i="19"/>
  <c r="I27" i="19" s="1"/>
  <c r="F12" i="20"/>
  <c r="H12" i="20" s="1"/>
  <c r="F13" i="20"/>
  <c r="H13" i="20" s="1"/>
  <c r="F14" i="20"/>
  <c r="H14" i="20" s="1"/>
  <c r="D27" i="20"/>
  <c r="E27" i="20" s="1"/>
  <c r="F27" i="20" s="1"/>
  <c r="G27" i="20" s="1"/>
  <c r="C5" i="21"/>
  <c r="D5" i="21"/>
  <c r="E5" i="21"/>
  <c r="F5" i="21"/>
  <c r="C6" i="21"/>
  <c r="E6" i="21"/>
  <c r="F6" i="21"/>
  <c r="H7" i="21"/>
  <c r="J7" i="21" s="1"/>
  <c r="H8" i="21"/>
  <c r="J8" i="21" s="1"/>
  <c r="H9" i="21"/>
  <c r="J9" i="21" s="1"/>
  <c r="H10" i="21"/>
  <c r="J10" i="21" s="1"/>
  <c r="H11" i="21"/>
  <c r="J11" i="21" s="1"/>
  <c r="H12" i="21"/>
  <c r="J12" i="21" s="1"/>
  <c r="H13" i="21"/>
  <c r="J13" i="21" s="1"/>
  <c r="H14" i="21"/>
  <c r="J14" i="21" s="1"/>
  <c r="H15" i="21"/>
  <c r="J15" i="21" s="1"/>
  <c r="H16" i="21"/>
  <c r="J16" i="21" s="1"/>
  <c r="H17" i="21"/>
  <c r="J17" i="21" s="1"/>
  <c r="H18" i="21"/>
  <c r="J18" i="21" s="1"/>
  <c r="H19" i="21"/>
  <c r="J19" i="21" s="1"/>
  <c r="H20" i="21"/>
  <c r="J20" i="21" s="1"/>
  <c r="H21" i="21"/>
  <c r="J21" i="21" s="1"/>
  <c r="H22" i="21"/>
  <c r="J22" i="21" s="1"/>
  <c r="H23" i="21"/>
  <c r="I23" i="21" s="1"/>
  <c r="H24" i="21"/>
  <c r="I24" i="21" s="1"/>
  <c r="H25" i="21"/>
  <c r="I25" i="21"/>
  <c r="J25" i="21"/>
  <c r="H26" i="21"/>
  <c r="I26" i="21" s="1"/>
  <c r="I12" i="21"/>
  <c r="I8" i="21"/>
  <c r="I19" i="21" l="1"/>
  <c r="J23" i="21"/>
  <c r="I17" i="21"/>
  <c r="J24" i="21"/>
  <c r="I18" i="21"/>
  <c r="J18" i="19"/>
  <c r="I7" i="21"/>
  <c r="I11" i="21"/>
  <c r="I10" i="21"/>
  <c r="I14" i="19"/>
  <c r="J22" i="19"/>
  <c r="I9" i="21"/>
  <c r="I15" i="21"/>
  <c r="I16" i="21"/>
  <c r="J26" i="21"/>
  <c r="I22" i="21"/>
  <c r="I14" i="21"/>
  <c r="I13" i="21"/>
  <c r="I21" i="21"/>
  <c r="I20" i="21"/>
  <c r="J10" i="19"/>
  <c r="J24" i="19"/>
  <c r="J13" i="19"/>
  <c r="I17" i="19"/>
  <c r="J25" i="19"/>
  <c r="J8" i="19"/>
  <c r="J27" i="19"/>
  <c r="J12" i="19"/>
  <c r="J16" i="19"/>
  <c r="J9" i="19"/>
  <c r="J11" i="19"/>
  <c r="I20" i="19"/>
  <c r="J19" i="19"/>
  <c r="J15" i="19"/>
  <c r="I26" i="19"/>
  <c r="E63" i="20"/>
  <c r="G12" i="21" s="1"/>
  <c r="E73" i="20"/>
  <c r="G22" i="21" s="1"/>
  <c r="E61" i="20"/>
  <c r="G10" i="21" s="1"/>
  <c r="E76" i="20"/>
  <c r="G25" i="21" s="1"/>
  <c r="E69" i="20"/>
  <c r="G18" i="21" s="1"/>
  <c r="E65" i="20"/>
  <c r="C65" i="20" s="1"/>
  <c r="J23" i="19"/>
  <c r="J21" i="19"/>
  <c r="E67" i="20"/>
  <c r="E59" i="20"/>
  <c r="E74" i="20"/>
  <c r="G24" i="19" s="1"/>
  <c r="E71" i="20"/>
  <c r="G20" i="21" s="1"/>
  <c r="E77" i="20"/>
  <c r="E75" i="20"/>
  <c r="E72" i="20"/>
  <c r="E68" i="20"/>
  <c r="E64" i="20"/>
  <c r="E60" i="20"/>
  <c r="E70" i="20"/>
  <c r="F15" i="20"/>
  <c r="E66" i="20"/>
  <c r="E62" i="20"/>
  <c r="E58" i="20"/>
  <c r="G8" i="19" s="1"/>
  <c r="H15" i="20" l="1"/>
  <c r="G13" i="19"/>
  <c r="C63" i="20"/>
  <c r="G37" i="20" s="1"/>
  <c r="C61" i="20"/>
  <c r="F35" i="20" s="1"/>
  <c r="C11" i="19" s="1"/>
  <c r="G23" i="19"/>
  <c r="G14" i="21"/>
  <c r="C73" i="20"/>
  <c r="G47" i="20" s="1"/>
  <c r="G15" i="19"/>
  <c r="F39" i="20"/>
  <c r="C15" i="19" s="1"/>
  <c r="I39" i="20"/>
  <c r="F65" i="20"/>
  <c r="G11" i="19"/>
  <c r="C76" i="20"/>
  <c r="H50" i="20" s="1"/>
  <c r="C71" i="20"/>
  <c r="I45" i="20" s="1"/>
  <c r="C69" i="20"/>
  <c r="I43" i="20" s="1"/>
  <c r="G19" i="19"/>
  <c r="G26" i="19"/>
  <c r="G21" i="19"/>
  <c r="C59" i="20"/>
  <c r="G8" i="21"/>
  <c r="G9" i="19"/>
  <c r="C67" i="20"/>
  <c r="G16" i="21"/>
  <c r="G39" i="20"/>
  <c r="G17" i="19"/>
  <c r="H39" i="20"/>
  <c r="G23" i="21"/>
  <c r="C74" i="20"/>
  <c r="G12" i="19"/>
  <c r="C62" i="20"/>
  <c r="G11" i="21"/>
  <c r="G14" i="19"/>
  <c r="G13" i="21"/>
  <c r="C64" i="20"/>
  <c r="G22" i="19"/>
  <c r="C72" i="20"/>
  <c r="G21" i="21"/>
  <c r="C66" i="20"/>
  <c r="G15" i="21"/>
  <c r="G16" i="19"/>
  <c r="G20" i="19"/>
  <c r="C70" i="20"/>
  <c r="G19" i="21"/>
  <c r="C68" i="20"/>
  <c r="G17" i="21"/>
  <c r="G18" i="19"/>
  <c r="G25" i="19"/>
  <c r="G24" i="21"/>
  <c r="C75" i="20"/>
  <c r="G26" i="21"/>
  <c r="G27" i="19"/>
  <c r="C77" i="20"/>
  <c r="C58" i="20"/>
  <c r="G7" i="21"/>
  <c r="G10" i="19"/>
  <c r="C60" i="20"/>
  <c r="G9" i="21"/>
  <c r="H35" i="20" l="1"/>
  <c r="E11" i="19" s="1"/>
  <c r="F37" i="20"/>
  <c r="C12" i="21" s="1"/>
  <c r="H37" i="20"/>
  <c r="E13" i="19" s="1"/>
  <c r="D12" i="21"/>
  <c r="D13" i="19"/>
  <c r="F63" i="20"/>
  <c r="I47" i="20"/>
  <c r="I37" i="20"/>
  <c r="G63" i="20" s="1"/>
  <c r="F43" i="20"/>
  <c r="F73" i="20"/>
  <c r="F71" i="20"/>
  <c r="D22" i="21"/>
  <c r="F50" i="20"/>
  <c r="C10" i="21"/>
  <c r="F61" i="20"/>
  <c r="F76" i="20"/>
  <c r="H47" i="20"/>
  <c r="E23" i="19" s="1"/>
  <c r="G35" i="20"/>
  <c r="D11" i="19" s="1"/>
  <c r="I35" i="20"/>
  <c r="F45" i="20"/>
  <c r="G65" i="20"/>
  <c r="D23" i="19"/>
  <c r="E25" i="21"/>
  <c r="I50" i="20"/>
  <c r="F47" i="20"/>
  <c r="E26" i="19"/>
  <c r="F15" i="19"/>
  <c r="E15" i="19"/>
  <c r="D14" i="21"/>
  <c r="C14" i="21"/>
  <c r="F14" i="21"/>
  <c r="G50" i="20"/>
  <c r="D25" i="21" s="1"/>
  <c r="G43" i="20"/>
  <c r="H43" i="20"/>
  <c r="F69" i="20"/>
  <c r="H45" i="20"/>
  <c r="G45" i="20"/>
  <c r="E14" i="21"/>
  <c r="D15" i="19"/>
  <c r="E10" i="21"/>
  <c r="F18" i="21"/>
  <c r="G69" i="20"/>
  <c r="F19" i="19"/>
  <c r="I48" i="20"/>
  <c r="H48" i="20"/>
  <c r="F74" i="20"/>
  <c r="F48" i="20"/>
  <c r="G48" i="20"/>
  <c r="F41" i="20"/>
  <c r="I41" i="20"/>
  <c r="F67" i="20"/>
  <c r="H41" i="20"/>
  <c r="G41" i="20"/>
  <c r="C19" i="19"/>
  <c r="F33" i="20"/>
  <c r="F59" i="20"/>
  <c r="G33" i="20"/>
  <c r="I33" i="20"/>
  <c r="H33" i="20"/>
  <c r="G71" i="20"/>
  <c r="F20" i="21"/>
  <c r="F21" i="19"/>
  <c r="F77" i="20"/>
  <c r="I51" i="20"/>
  <c r="F51" i="20"/>
  <c r="H51" i="20"/>
  <c r="G51" i="20"/>
  <c r="F44" i="20"/>
  <c r="I44" i="20"/>
  <c r="F70" i="20"/>
  <c r="G44" i="20"/>
  <c r="H44" i="20"/>
  <c r="F40" i="20"/>
  <c r="I40" i="20"/>
  <c r="F66" i="20"/>
  <c r="G40" i="20"/>
  <c r="H40" i="20"/>
  <c r="I46" i="20"/>
  <c r="F46" i="20"/>
  <c r="F72" i="20"/>
  <c r="H46" i="20"/>
  <c r="G46" i="20"/>
  <c r="I34" i="20"/>
  <c r="F34" i="20"/>
  <c r="F60" i="20"/>
  <c r="H34" i="20"/>
  <c r="G34" i="20"/>
  <c r="F58" i="20"/>
  <c r="I32" i="20"/>
  <c r="F32" i="20"/>
  <c r="G32" i="20"/>
  <c r="H32" i="20"/>
  <c r="F75" i="20"/>
  <c r="I49" i="20"/>
  <c r="F49" i="20"/>
  <c r="G49" i="20"/>
  <c r="H49" i="20"/>
  <c r="C25" i="21"/>
  <c r="F12" i="21"/>
  <c r="F42" i="20"/>
  <c r="H42" i="20"/>
  <c r="F68" i="20"/>
  <c r="I42" i="20"/>
  <c r="G42" i="20"/>
  <c r="F64" i="20"/>
  <c r="I38" i="20"/>
  <c r="F38" i="20"/>
  <c r="G38" i="20"/>
  <c r="H38" i="20"/>
  <c r="I36" i="20"/>
  <c r="H36" i="20"/>
  <c r="F62" i="20"/>
  <c r="F36" i="20"/>
  <c r="G36" i="20"/>
  <c r="F13" i="19" l="1"/>
  <c r="F11" i="19"/>
  <c r="F25" i="21"/>
  <c r="E12" i="21"/>
  <c r="C13" i="19"/>
  <c r="F23" i="19"/>
  <c r="C18" i="21"/>
  <c r="G73" i="20"/>
  <c r="F22" i="21"/>
  <c r="D10" i="21"/>
  <c r="C20" i="21"/>
  <c r="C26" i="19"/>
  <c r="E22" i="21"/>
  <c r="G61" i="20"/>
  <c r="F10" i="21"/>
  <c r="C23" i="19"/>
  <c r="C21" i="19"/>
  <c r="G76" i="20"/>
  <c r="C22" i="21"/>
  <c r="F26" i="19"/>
  <c r="D26" i="19"/>
  <c r="E19" i="19"/>
  <c r="E18" i="21"/>
  <c r="E20" i="21"/>
  <c r="E21" i="19"/>
  <c r="D20" i="21"/>
  <c r="D21" i="19"/>
  <c r="D18" i="21"/>
  <c r="D19" i="19"/>
  <c r="D17" i="19"/>
  <c r="D16" i="21"/>
  <c r="C17" i="19"/>
  <c r="C16" i="21"/>
  <c r="D24" i="19"/>
  <c r="D23" i="21"/>
  <c r="F23" i="21"/>
  <c r="G74" i="20"/>
  <c r="F24" i="19"/>
  <c r="E9" i="19"/>
  <c r="E8" i="21"/>
  <c r="C9" i="19"/>
  <c r="C8" i="21"/>
  <c r="E16" i="21"/>
  <c r="E17" i="19"/>
  <c r="C24" i="19"/>
  <c r="C23" i="21"/>
  <c r="G59" i="20"/>
  <c r="F8" i="21"/>
  <c r="F9" i="19"/>
  <c r="D8" i="21"/>
  <c r="D9" i="19"/>
  <c r="F16" i="21"/>
  <c r="F17" i="19"/>
  <c r="G67" i="20"/>
  <c r="E24" i="19"/>
  <c r="E23" i="21"/>
  <c r="D14" i="19"/>
  <c r="D13" i="21"/>
  <c r="D17" i="21"/>
  <c r="D18" i="19"/>
  <c r="C18" i="19"/>
  <c r="C17" i="21"/>
  <c r="F25" i="19"/>
  <c r="G75" i="20"/>
  <c r="F24" i="21"/>
  <c r="C8" i="19"/>
  <c r="C7" i="21"/>
  <c r="E9" i="21"/>
  <c r="E10" i="19"/>
  <c r="E22" i="19"/>
  <c r="E21" i="21"/>
  <c r="D19" i="21"/>
  <c r="D20" i="19"/>
  <c r="D26" i="21"/>
  <c r="D27" i="19"/>
  <c r="E12" i="19"/>
  <c r="E11" i="21"/>
  <c r="C14" i="19"/>
  <c r="C13" i="21"/>
  <c r="F18" i="19"/>
  <c r="G68" i="20"/>
  <c r="F17" i="21"/>
  <c r="E25" i="19"/>
  <c r="E24" i="21"/>
  <c r="F7" i="21"/>
  <c r="F8" i="19"/>
  <c r="G58" i="20"/>
  <c r="F15" i="21"/>
  <c r="F16" i="19"/>
  <c r="G66" i="20"/>
  <c r="E27" i="19"/>
  <c r="E26" i="21"/>
  <c r="D12" i="19"/>
  <c r="D11" i="21"/>
  <c r="F12" i="19"/>
  <c r="G62" i="20"/>
  <c r="F11" i="21"/>
  <c r="G64" i="20"/>
  <c r="F13" i="21"/>
  <c r="F14" i="19"/>
  <c r="D24" i="21"/>
  <c r="D25" i="19"/>
  <c r="E8" i="19"/>
  <c r="E7" i="21"/>
  <c r="C10" i="19"/>
  <c r="C9" i="21"/>
  <c r="C22" i="19"/>
  <c r="C21" i="21"/>
  <c r="E16" i="19"/>
  <c r="E15" i="21"/>
  <c r="C16" i="19"/>
  <c r="C15" i="21"/>
  <c r="G70" i="20"/>
  <c r="F19" i="21"/>
  <c r="F20" i="19"/>
  <c r="C26" i="21"/>
  <c r="C27" i="19"/>
  <c r="C11" i="21"/>
  <c r="C12" i="19"/>
  <c r="E13" i="21"/>
  <c r="E14" i="19"/>
  <c r="E18" i="19"/>
  <c r="E17" i="21"/>
  <c r="C24" i="21"/>
  <c r="C25" i="19"/>
  <c r="D7" i="21"/>
  <c r="D8" i="19"/>
  <c r="D10" i="19"/>
  <c r="D9" i="21"/>
  <c r="F9" i="21"/>
  <c r="G60" i="20"/>
  <c r="F10" i="19"/>
  <c r="D22" i="19"/>
  <c r="D21" i="21"/>
  <c r="F21" i="21"/>
  <c r="G72" i="20"/>
  <c r="F22" i="19"/>
  <c r="D16" i="19"/>
  <c r="D15" i="21"/>
  <c r="E19" i="21"/>
  <c r="E20" i="19"/>
  <c r="C20" i="19"/>
  <c r="C19" i="21"/>
  <c r="F26" i="21"/>
  <c r="F27" i="19"/>
  <c r="G77" i="20"/>
</calcChain>
</file>

<file path=xl/sharedStrings.xml><?xml version="1.0" encoding="utf-8"?>
<sst xmlns="http://schemas.openxmlformats.org/spreadsheetml/2006/main" count="254" uniqueCount="146">
  <si>
    <t>Q1</t>
  </si>
  <si>
    <t>Q2</t>
  </si>
  <si>
    <t>Q3</t>
  </si>
  <si>
    <t>Q4</t>
  </si>
  <si>
    <t>▼</t>
  </si>
  <si>
    <t>Total</t>
  </si>
  <si>
    <r>
      <t xml:space="preserve">CRITICAL NUMBER:  </t>
    </r>
    <r>
      <rPr>
        <sz val="12"/>
        <color indexed="9"/>
        <rFont val="Arial"/>
        <family val="2"/>
      </rPr>
      <t>PROFIT BEFORE TAX</t>
    </r>
  </si>
  <si>
    <t>BONUS PLAN</t>
  </si>
  <si>
    <t>BONUS</t>
  </si>
  <si>
    <t>ADDITIONAL</t>
  </si>
  <si>
    <t xml:space="preserve">ADDITIONAL </t>
  </si>
  <si>
    <t>LEVEL</t>
  </si>
  <si>
    <t>TARGET</t>
  </si>
  <si>
    <t>POOL</t>
  </si>
  <si>
    <t>DAYS PAY</t>
  </si>
  <si>
    <t>HOURS PAY</t>
  </si>
  <si>
    <t xml:space="preserve">Quarterly Payout %        </t>
  </si>
  <si>
    <t xml:space="preserve">Progressive Payout %        </t>
  </si>
  <si>
    <t>( Base Pay  x  Level %  x  Progressive Payout % ) - ( Previous Payout )</t>
  </si>
  <si>
    <t>Example:</t>
  </si>
  <si>
    <t>(Base pay = $30,000)  x  (Level % = 10%)  x  (Progressive Payout % = 30% )  -  ( Previous Payout = $300 )  =  $600 2nd Quarter Bonus Payout</t>
  </si>
  <si>
    <t xml:space="preserve"> </t>
  </si>
  <si>
    <t>Critical Number 1:</t>
  </si>
  <si>
    <t>Critical Number 2</t>
  </si>
  <si>
    <t>Eligibility:</t>
  </si>
  <si>
    <t xml:space="preserve">change options = </t>
  </si>
  <si>
    <t>Payroll</t>
  </si>
  <si>
    <t>Max % Payout</t>
  </si>
  <si>
    <t>Note:</t>
  </si>
  <si>
    <t>Base Payroll</t>
  </si>
  <si>
    <t>Total Payroll</t>
  </si>
  <si>
    <t>(Cap payout)</t>
  </si>
  <si>
    <t>Bonus Pool</t>
  </si>
  <si>
    <t>Salary</t>
  </si>
  <si>
    <t>Hourly</t>
  </si>
  <si>
    <t>Notes:</t>
  </si>
  <si>
    <t>Cumulative Payout %</t>
  </si>
  <si>
    <t>Bonus %</t>
  </si>
  <si>
    <t>N/A</t>
  </si>
  <si>
    <t>Target</t>
  </si>
  <si>
    <t>Level 1</t>
  </si>
  <si>
    <t>Level 2</t>
  </si>
  <si>
    <t>Level 3</t>
  </si>
  <si>
    <t>Level 4</t>
  </si>
  <si>
    <t>Level 5</t>
  </si>
  <si>
    <t>Level 6</t>
  </si>
  <si>
    <t>Level 7</t>
  </si>
  <si>
    <t>Level 8</t>
  </si>
  <si>
    <t>Level 9</t>
  </si>
  <si>
    <t>Level 10</t>
  </si>
  <si>
    <t>Level 11</t>
  </si>
  <si>
    <t>Level 12</t>
  </si>
  <si>
    <t>Level 13</t>
  </si>
  <si>
    <t>Level 14</t>
  </si>
  <si>
    <t>Level 15</t>
  </si>
  <si>
    <t>Level 16</t>
  </si>
  <si>
    <t>Level 17</t>
  </si>
  <si>
    <t>Level 18</t>
  </si>
  <si>
    <t>Level 19</t>
  </si>
  <si>
    <t>Level 20</t>
  </si>
  <si>
    <t>Employee</t>
  </si>
  <si>
    <t>Company</t>
  </si>
  <si>
    <t xml:space="preserve">Company </t>
  </si>
  <si>
    <t>Retains</t>
  </si>
  <si>
    <t>after payout</t>
  </si>
  <si>
    <t>Prior Yr.</t>
  </si>
  <si>
    <t>Plan</t>
  </si>
  <si>
    <t>% OF PAY</t>
  </si>
  <si>
    <t>-------</t>
  </si>
  <si>
    <t>Bonus Worksheet</t>
  </si>
  <si>
    <t>Taxes</t>
  </si>
  <si>
    <t>Share</t>
  </si>
  <si>
    <t>Savings</t>
  </si>
  <si>
    <t>All Employees</t>
  </si>
  <si>
    <t>Financial Security Needs:</t>
  </si>
  <si>
    <t>Debt Retirement</t>
  </si>
  <si>
    <t>Capital Investments</t>
  </si>
  <si>
    <t>Gain</t>
  </si>
  <si>
    <t>Threshold</t>
  </si>
  <si>
    <t>Profit Before Tax</t>
  </si>
  <si>
    <t>Non-Code Blue Gross Margin</t>
  </si>
  <si>
    <t>Threshold Calculation:</t>
  </si>
  <si>
    <t>Year</t>
  </si>
  <si>
    <t>Year 1</t>
  </si>
  <si>
    <t>Year 2</t>
  </si>
  <si>
    <t>Year 3</t>
  </si>
  <si>
    <t>Year Total</t>
  </si>
  <si>
    <t>Total Wages</t>
  </si>
  <si>
    <t>Change in Inventory</t>
  </si>
  <si>
    <t>Change in A/R</t>
  </si>
  <si>
    <t>Change in Payables</t>
  </si>
  <si>
    <t>Net Change in AR|AP</t>
  </si>
  <si>
    <t>Debt Retirement - Principal Only</t>
  </si>
  <si>
    <t>Threshold Calculator</t>
  </si>
  <si>
    <t>Salary exempt</t>
  </si>
  <si>
    <t>Salary non-exempt</t>
  </si>
  <si>
    <t>add back Depreciation</t>
  </si>
  <si>
    <t>Net Change in A/R &amp; A/P</t>
  </si>
  <si>
    <t>When will we declare the bonus?</t>
  </si>
  <si>
    <t>When will we pay the bonus?</t>
  </si>
  <si>
    <t>Early Wins</t>
  </si>
  <si>
    <t>Reasonable</t>
  </si>
  <si>
    <t>&amp; Achievable</t>
  </si>
  <si>
    <t>Stretch</t>
  </si>
  <si>
    <t>Administrative Items?</t>
  </si>
  <si>
    <t>Bonus eligibility?</t>
  </si>
  <si>
    <t>Approval by the board of directors?</t>
  </si>
  <si>
    <t>Who will be the administrator?</t>
  </si>
  <si>
    <t>Communication Plan?</t>
  </si>
  <si>
    <t>Celebration Plan?</t>
  </si>
  <si>
    <t>Cumulative</t>
  </si>
  <si>
    <t>1.  Define Critical Number(s).  1 to 2?  Profit?</t>
  </si>
  <si>
    <t>2.  Establish the minimum performance (threshold).  Financial Security first?</t>
  </si>
  <si>
    <t>3.  Determine the size of the bonus pool.  Is it meaningful?  Total payroll * 10% to 20%.</t>
  </si>
  <si>
    <t>5.  Determine the Payout Schedule?  Quarterly?</t>
  </si>
  <si>
    <t>6.  Establish a time for declaring and paying the bonus.  Cash flow?</t>
  </si>
  <si>
    <t>7.  “Stress” Test the Plan.  Long term success for Employees and Company?  Reasonable?  Achievable?</t>
  </si>
  <si>
    <t>9.  Communicate and educate everyone on the Plan and their Path to Achieving their SIO. PAYSIO.</t>
  </si>
  <si>
    <t>10.  Celebrate and Recognize the Win.  Theme it?</t>
  </si>
  <si>
    <t>11.  Use ‘The Game’ to execute.  Follow the Action and Keep Score.</t>
  </si>
  <si>
    <t>Bonus Calculation Checklist</t>
  </si>
  <si>
    <t>Steps:</t>
  </si>
  <si>
    <t>ALL NUMBERS ARE BASED ON PLAN</t>
  </si>
  <si>
    <t>Other</t>
  </si>
  <si>
    <t>PBT</t>
  </si>
  <si>
    <t>Investor Return (Equity or Dividend)</t>
  </si>
  <si>
    <t>*Financial Security Threshold</t>
  </si>
  <si>
    <t>*The PBT needed to maintain the financial security of the company.</t>
  </si>
  <si>
    <t>Investor Return</t>
  </si>
  <si>
    <t>Q1 YTD</t>
  </si>
  <si>
    <t>Q2 YTD</t>
  </si>
  <si>
    <t>Q3 YTD</t>
  </si>
  <si>
    <t>Q4 YTD</t>
  </si>
  <si>
    <t>Company Name:</t>
  </si>
  <si>
    <t>Payroll Categories:</t>
  </si>
  <si>
    <t>4.  Decide on how to distribute the pool.  % of salary? Equal share? By % of salary, By % of total pool?</t>
  </si>
  <si>
    <t>8.  Include administrative issues, such as qualification etc., and develop a Plan Document.</t>
  </si>
  <si>
    <t>3. Are we multipling the quarter payout % as 10%, 30%, 60%, 100%, then subtracking previously paid bonuses?  See Example 1 and 2.</t>
  </si>
  <si>
    <t>2. Are we backing out previously paid bonus from the Profit number before determining the payout level reached?  See example 2.</t>
  </si>
  <si>
    <t xml:space="preserve">    If not, this penalizes the employee's ability to reach the next level in payouts.</t>
  </si>
  <si>
    <t>1. Are we using projected wages or YTD actual wages?  See Example 3.  If not, this results in smaller bonus checks in early payouts.</t>
  </si>
  <si>
    <t xml:space="preserve">    If not, this results in under paying or overpaying bonuses when payout levels change from quarter to quarter.</t>
  </si>
  <si>
    <r>
      <t xml:space="preserve">CRITICAL NUMBER:  </t>
    </r>
    <r>
      <rPr>
        <b/>
        <sz val="16"/>
        <color indexed="9"/>
        <rFont val="Arial"/>
        <family val="2"/>
      </rPr>
      <t>PROFIT BEFORE TAX</t>
    </r>
  </si>
  <si>
    <t>1st Step: Buy into the critical number and its importance.</t>
  </si>
  <si>
    <t>2nd Step: Show them the path… clear path to 5-10% levels, 20% a stretch (less clear of a path)</t>
  </si>
  <si>
    <t>3rd Step: Follow the action and keep score (minigame theme it) (education and projects on the path)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</si>
</sst>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quot;$&quot;* #,##0_);_(&quot;$&quot;* \(#,##0\);_(&quot;$&quot;* &quot;-&quot;??_);_(@_)"/>
    <numFmt numFmtId="167" formatCode="&quot;$&quot;#,##0"/>
    <numFmt numFmtId="168" formatCode="0.0"/>
  </numFmts>
  <fonts count="5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color indexed="9"/>
      <name val="Calibri"/>
      <family val="2"/>
    </font>
    <font>
      <sz val="12"/>
      <name val="Calibri"/>
      <family val="2"/>
    </font>
    <font>
      <sz val="10"/>
      <name val="Calibri"/>
      <family val="2"/>
    </font>
    <font>
      <sz val="8"/>
      <name val="Arial"/>
      <family val="2"/>
    </font>
    <font>
      <sz val="12"/>
      <color indexed="9"/>
      <name val="Arial"/>
      <family val="2"/>
    </font>
    <font>
      <b/>
      <sz val="16"/>
      <name val="Arial"/>
      <family val="2"/>
    </font>
    <font>
      <sz val="10"/>
      <color indexed="9"/>
      <name val="Arial"/>
      <family val="2"/>
    </font>
    <font>
      <sz val="14"/>
      <name val="Calibri"/>
      <family val="2"/>
    </font>
    <font>
      <sz val="16"/>
      <color indexed="9"/>
      <name val="Arial"/>
      <family val="2"/>
    </font>
    <font>
      <sz val="10"/>
      <name val="Arial"/>
      <family val="2"/>
    </font>
    <font>
      <b/>
      <sz val="14"/>
      <name val="Calibri"/>
      <family val="2"/>
    </font>
    <font>
      <sz val="14"/>
      <name val="Arial"/>
      <family val="2"/>
    </font>
    <font>
      <sz val="16"/>
      <name val="Arial"/>
      <family val="2"/>
    </font>
    <font>
      <b/>
      <sz val="10"/>
      <name val="Arial"/>
      <family val="2"/>
    </font>
    <font>
      <i/>
      <sz val="10"/>
      <name val="Arial"/>
      <family val="2"/>
    </font>
    <font>
      <b/>
      <sz val="10"/>
      <color indexed="10"/>
      <name val="Arial"/>
      <family val="2"/>
    </font>
    <font>
      <sz val="10"/>
      <name val="Arial"/>
      <family val="2"/>
    </font>
    <font>
      <sz val="10"/>
      <name val="Arial"/>
      <family val="2"/>
    </font>
    <font>
      <sz val="11"/>
      <name val="Arial"/>
      <family val="2"/>
    </font>
    <font>
      <sz val="11"/>
      <color theme="1"/>
      <name val="Calibri"/>
      <family val="2"/>
      <scheme val="minor"/>
    </font>
    <font>
      <sz val="10"/>
      <color theme="1"/>
      <name val="Calibri"/>
      <family val="2"/>
      <scheme val="minor"/>
    </font>
    <font>
      <sz val="10"/>
      <color theme="0"/>
      <name val="Arial"/>
      <family val="2"/>
    </font>
    <font>
      <sz val="11"/>
      <name val="Calibri"/>
      <family val="2"/>
      <scheme val="minor"/>
    </font>
    <font>
      <i/>
      <sz val="10"/>
      <name val="Calibri"/>
      <family val="2"/>
      <scheme val="minor"/>
    </font>
    <font>
      <sz val="10"/>
      <name val="Calibri"/>
      <family val="2"/>
      <scheme val="minor"/>
    </font>
    <font>
      <b/>
      <sz val="11"/>
      <name val="Arial"/>
      <family val="2"/>
    </font>
    <font>
      <b/>
      <sz val="11"/>
      <color theme="0"/>
      <name val="Arial"/>
      <family val="2"/>
    </font>
    <font>
      <sz val="16"/>
      <name val="Calibri"/>
      <family val="2"/>
    </font>
    <font>
      <sz val="18"/>
      <name val="Calibri"/>
      <family val="2"/>
    </font>
    <font>
      <sz val="11"/>
      <color theme="1"/>
      <name val="Arial"/>
      <family val="2"/>
    </font>
    <font>
      <b/>
      <sz val="11"/>
      <color theme="1"/>
      <name val="Arial"/>
      <family val="2"/>
    </font>
    <font>
      <b/>
      <sz val="12"/>
      <name val="Calibri"/>
      <family val="2"/>
      <scheme val="minor"/>
    </font>
    <font>
      <sz val="12"/>
      <name val="Calibri"/>
      <family val="2"/>
      <scheme val="minor"/>
    </font>
    <font>
      <b/>
      <sz val="18"/>
      <name val="Calibri"/>
      <family val="2"/>
      <scheme val="minor"/>
    </font>
    <font>
      <sz val="18"/>
      <name val="Calibri"/>
      <family val="2"/>
      <scheme val="minor"/>
    </font>
    <font>
      <b/>
      <sz val="10"/>
      <color rgb="FFC00000"/>
      <name val="Calibri"/>
      <family val="2"/>
    </font>
    <font>
      <b/>
      <sz val="9"/>
      <name val="Arial"/>
      <family val="2"/>
    </font>
    <font>
      <sz val="12"/>
      <name val="Arial"/>
      <family val="2"/>
    </font>
    <font>
      <sz val="12"/>
      <color rgb="FF000000"/>
      <name val="Century Gothic"/>
      <family val="2"/>
    </font>
    <font>
      <b/>
      <sz val="12"/>
      <name val="Arial"/>
      <family val="2"/>
    </font>
    <font>
      <b/>
      <sz val="12"/>
      <color theme="1"/>
      <name val="Calibri"/>
      <family val="2"/>
      <scheme val="minor"/>
    </font>
    <font>
      <b/>
      <sz val="12"/>
      <color rgb="FFC00000"/>
      <name val="Calibri"/>
      <family val="2"/>
      <scheme val="minor"/>
    </font>
    <font>
      <u val="singleAccounting"/>
      <sz val="10"/>
      <name val="Arial"/>
      <family val="2"/>
    </font>
    <font>
      <u val="singleAccounting"/>
      <sz val="11"/>
      <color theme="1"/>
      <name val="Arial"/>
      <family val="2"/>
    </font>
    <font>
      <b/>
      <sz val="16"/>
      <color indexed="9"/>
      <name val="Arial"/>
      <family val="2"/>
    </font>
  </fonts>
  <fills count="15">
    <fill>
      <patternFill patternType="none"/>
    </fill>
    <fill>
      <patternFill patternType="gray125"/>
    </fill>
    <fill>
      <patternFill patternType="solid">
        <fgColor indexed="9"/>
        <bgColor indexed="64"/>
      </patternFill>
    </fill>
    <fill>
      <patternFill patternType="solid">
        <fgColor indexed="63"/>
        <bgColor indexed="64"/>
      </patternFill>
    </fill>
    <fill>
      <patternFill patternType="solid">
        <fgColor indexed="8"/>
        <bgColor indexed="64"/>
      </patternFill>
    </fill>
    <fill>
      <patternFill patternType="solid">
        <fgColor indexed="43"/>
        <bgColor indexed="64"/>
      </patternFill>
    </fill>
    <fill>
      <patternFill patternType="solid">
        <fgColor indexed="27"/>
        <bgColor indexed="64"/>
      </patternFill>
    </fill>
    <fill>
      <patternFill patternType="solid">
        <fgColor theme="6" tint="0.79998168889431442"/>
        <bgColor indexed="65"/>
      </patternFill>
    </fill>
    <fill>
      <patternFill patternType="solid">
        <fgColor theme="6" tint="0.79998168889431442"/>
        <bgColor indexed="64"/>
      </patternFill>
    </fill>
    <fill>
      <patternFill patternType="solid">
        <fgColor theme="6" tint="0.39997558519241921"/>
        <bgColor indexed="64"/>
      </patternFill>
    </fill>
    <fill>
      <patternFill patternType="solid">
        <fgColor theme="1"/>
        <bgColor indexed="64"/>
      </patternFill>
    </fill>
    <fill>
      <patternFill patternType="solid">
        <fgColor theme="0"/>
        <bgColor indexed="64"/>
      </patternFill>
    </fill>
    <fill>
      <patternFill patternType="solid">
        <fgColor theme="0" tint="-4.9989318521683403E-2"/>
        <bgColor indexed="64"/>
      </patternFill>
    </fill>
    <fill>
      <patternFill patternType="solid">
        <fgColor indexed="9"/>
        <bgColor auto="1"/>
      </patternFill>
    </fill>
    <fill>
      <patternFill patternType="solid">
        <fgColor theme="0" tint="-0.249977111117893"/>
        <bgColor indexed="64"/>
      </patternFill>
    </fill>
  </fills>
  <borders count="69">
    <border>
      <left/>
      <right/>
      <top/>
      <bottom/>
      <diagonal/>
    </border>
    <border>
      <left style="thin">
        <color indexed="22"/>
      </left>
      <right style="thin">
        <color indexed="22"/>
      </right>
      <top style="thin">
        <color indexed="22"/>
      </top>
      <bottom style="thin">
        <color indexed="22"/>
      </bottom>
      <diagonal/>
    </border>
    <border>
      <left/>
      <right/>
      <top style="thin">
        <color indexed="63"/>
      </top>
      <bottom/>
      <diagonal/>
    </border>
    <border>
      <left style="thin">
        <color indexed="64"/>
      </left>
      <right/>
      <top style="thin">
        <color indexed="63"/>
      </top>
      <bottom/>
      <diagonal/>
    </border>
    <border>
      <left style="medium">
        <color indexed="9"/>
      </left>
      <right/>
      <top style="thin">
        <color indexed="63"/>
      </top>
      <bottom/>
      <diagonal/>
    </border>
    <border>
      <left/>
      <right style="medium">
        <color indexed="9"/>
      </right>
      <top style="thin">
        <color indexed="63"/>
      </top>
      <bottom/>
      <diagonal/>
    </border>
    <border>
      <left/>
      <right style="thin">
        <color indexed="64"/>
      </right>
      <top/>
      <bottom/>
      <diagonal/>
    </border>
    <border>
      <left style="thin">
        <color indexed="64"/>
      </left>
      <right/>
      <top/>
      <bottom/>
      <diagonal/>
    </border>
    <border>
      <left style="medium">
        <color indexed="9"/>
      </left>
      <right/>
      <top/>
      <bottom/>
      <diagonal/>
    </border>
    <border>
      <left/>
      <right style="medium">
        <color indexed="9"/>
      </right>
      <top/>
      <bottom/>
      <diagonal/>
    </border>
    <border>
      <left style="thin">
        <color indexed="63"/>
      </left>
      <right/>
      <top/>
      <bottom/>
      <diagonal/>
    </border>
    <border>
      <left style="thin">
        <color indexed="63"/>
      </left>
      <right style="medium">
        <color indexed="9"/>
      </right>
      <top/>
      <bottom/>
      <diagonal/>
    </border>
    <border>
      <left style="thin">
        <color indexed="64"/>
      </left>
      <right style="thin">
        <color indexed="55"/>
      </right>
      <top style="thin">
        <color indexed="55"/>
      </top>
      <bottom style="thin">
        <color indexed="55"/>
      </bottom>
      <diagonal/>
    </border>
    <border>
      <left style="thin">
        <color indexed="63"/>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55"/>
      </left>
      <right style="thin">
        <color indexed="55"/>
      </right>
      <top style="thin">
        <color indexed="55"/>
      </top>
      <bottom style="thin">
        <color indexed="55"/>
      </bottom>
      <diagonal/>
    </border>
    <border>
      <left/>
      <right/>
      <top/>
      <bottom style="thin">
        <color indexed="63"/>
      </bottom>
      <diagonal/>
    </border>
    <border>
      <left style="thin">
        <color indexed="55"/>
      </left>
      <right style="thin">
        <color indexed="8"/>
      </right>
      <top style="thin">
        <color indexed="55"/>
      </top>
      <bottom style="thin">
        <color indexed="55"/>
      </bottom>
      <diagonal/>
    </border>
    <border>
      <left style="thin">
        <color indexed="64"/>
      </left>
      <right style="thin">
        <color indexed="55"/>
      </right>
      <top style="thin">
        <color indexed="55"/>
      </top>
      <bottom style="thick">
        <color indexed="64"/>
      </bottom>
      <diagonal/>
    </border>
    <border>
      <left style="thin">
        <color indexed="55"/>
      </left>
      <right style="thin">
        <color indexed="55"/>
      </right>
      <top style="thin">
        <color indexed="55"/>
      </top>
      <bottom style="thick">
        <color indexed="64"/>
      </bottom>
      <diagonal/>
    </border>
    <border>
      <left style="thin">
        <color indexed="55"/>
      </left>
      <right style="thin">
        <color indexed="8"/>
      </right>
      <top style="thin">
        <color indexed="55"/>
      </top>
      <bottom style="thick">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55"/>
      </right>
      <top/>
      <bottom style="thin">
        <color indexed="55"/>
      </bottom>
      <diagonal/>
    </border>
    <border>
      <left style="thin">
        <color indexed="55"/>
      </left>
      <right style="thin">
        <color indexed="55"/>
      </right>
      <top/>
      <bottom style="thin">
        <color indexed="55"/>
      </bottom>
      <diagonal/>
    </border>
    <border>
      <left style="thin">
        <color indexed="55"/>
      </left>
      <right style="thin">
        <color indexed="8"/>
      </right>
      <top/>
      <bottom style="thin">
        <color indexed="55"/>
      </bottom>
      <diagonal/>
    </border>
    <border>
      <left style="thin">
        <color indexed="55"/>
      </left>
      <right style="thin">
        <color indexed="64"/>
      </right>
      <top style="thin">
        <color indexed="55"/>
      </top>
      <bottom style="thin">
        <color indexed="55"/>
      </bottom>
      <diagonal/>
    </border>
    <border>
      <left style="thin">
        <color indexed="55"/>
      </left>
      <right style="thin">
        <color indexed="64"/>
      </right>
      <top style="thin">
        <color indexed="55"/>
      </top>
      <bottom style="thick">
        <color indexed="64"/>
      </bottom>
      <diagonal/>
    </border>
    <border>
      <left style="thin">
        <color indexed="55"/>
      </left>
      <right style="thin">
        <color indexed="64"/>
      </right>
      <top/>
      <bottom style="thin">
        <color indexed="55"/>
      </bottom>
      <diagonal/>
    </border>
    <border>
      <left style="thick">
        <color indexed="9"/>
      </left>
      <right/>
      <top style="thick">
        <color indexed="9"/>
      </top>
      <bottom style="thin">
        <color indexed="63"/>
      </bottom>
      <diagonal/>
    </border>
    <border>
      <left/>
      <right/>
      <top style="thick">
        <color indexed="9"/>
      </top>
      <bottom style="thin">
        <color indexed="63"/>
      </bottom>
      <diagonal/>
    </border>
    <border>
      <left/>
      <right style="thick">
        <color indexed="9"/>
      </right>
      <top style="thick">
        <color indexed="9"/>
      </top>
      <bottom style="thin">
        <color indexed="63"/>
      </bottom>
      <diagonal/>
    </border>
    <border>
      <left style="thin">
        <color indexed="64"/>
      </left>
      <right/>
      <top style="medium">
        <color indexed="64"/>
      </top>
      <bottom/>
      <diagonal/>
    </border>
    <border>
      <left/>
      <right style="thin">
        <color indexed="64"/>
      </right>
      <top style="medium">
        <color indexed="64"/>
      </top>
      <bottom/>
      <diagonal/>
    </border>
    <border>
      <left style="thick">
        <color theme="9" tint="-0.24994659260841701"/>
      </left>
      <right style="thick">
        <color theme="9" tint="-0.24994659260841701"/>
      </right>
      <top style="thick">
        <color theme="9" tint="-0.24994659260841701"/>
      </top>
      <bottom style="thick">
        <color theme="9" tint="-0.24994659260841701"/>
      </bottom>
      <diagonal/>
    </border>
    <border>
      <left style="thin">
        <color indexed="64"/>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style="thin">
        <color indexed="55"/>
      </left>
      <right/>
      <top style="thin">
        <color indexed="55"/>
      </top>
      <bottom/>
      <diagonal/>
    </border>
    <border>
      <left/>
      <right style="thin">
        <color indexed="55"/>
      </right>
      <top/>
      <bottom style="thin">
        <color indexed="55"/>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0">
    <xf numFmtId="0" fontId="0" fillId="0" borderId="0"/>
    <xf numFmtId="0" fontId="25" fillId="7" borderId="0" applyNumberFormat="0" applyBorder="0" applyAlignment="0" applyProtection="0"/>
    <xf numFmtId="43" fontId="5" fillId="0" borderId="0" applyFont="0" applyFill="0" applyBorder="0" applyAlignment="0" applyProtection="0"/>
    <xf numFmtId="43" fontId="24" fillId="0" borderId="0" applyFont="0" applyFill="0" applyBorder="0" applyAlignment="0" applyProtection="0"/>
    <xf numFmtId="44" fontId="5" fillId="0" borderId="0" applyFont="0" applyFill="0" applyBorder="0" applyAlignment="0" applyProtection="0"/>
    <xf numFmtId="0" fontId="24" fillId="0" borderId="0"/>
    <xf numFmtId="0" fontId="26" fillId="0" borderId="0"/>
    <xf numFmtId="9" fontId="5" fillId="0" borderId="0" applyFont="0" applyFill="0" applyBorder="0" applyAlignment="0" applyProtection="0"/>
    <xf numFmtId="9" fontId="24" fillId="0" borderId="0" applyFont="0" applyFill="0" applyBorder="0" applyAlignment="0" applyProtection="0"/>
    <xf numFmtId="0" fontId="2" fillId="7" borderId="0" applyNumberFormat="0" applyBorder="0" applyAlignment="0" applyProtection="0"/>
  </cellStyleXfs>
  <cellXfs count="316">
    <xf numFmtId="0" fontId="0" fillId="0" borderId="0" xfId="0"/>
    <xf numFmtId="0" fontId="8" fillId="0" borderId="0" xfId="0" applyFont="1"/>
    <xf numFmtId="0" fontId="8" fillId="2" borderId="0" xfId="0" applyFont="1" applyFill="1"/>
    <xf numFmtId="0" fontId="0" fillId="2" borderId="0" xfId="0" applyFill="1"/>
    <xf numFmtId="0" fontId="8" fillId="2" borderId="0" xfId="0" applyFont="1" applyFill="1" applyBorder="1"/>
    <xf numFmtId="0" fontId="8" fillId="2" borderId="0" xfId="0" applyFont="1" applyFill="1" applyAlignment="1">
      <alignment horizontal="center" vertical="center"/>
    </xf>
    <xf numFmtId="0" fontId="6" fillId="3" borderId="0" xfId="0" applyFont="1" applyFill="1" applyBorder="1" applyAlignment="1">
      <alignment horizontal="center" vertical="center"/>
    </xf>
    <xf numFmtId="0" fontId="6" fillId="3" borderId="2" xfId="0" applyFont="1" applyFill="1" applyBorder="1" applyAlignment="1">
      <alignment horizontal="center"/>
    </xf>
    <xf numFmtId="0" fontId="8" fillId="2" borderId="0" xfId="0" applyNumberFormat="1" applyFont="1" applyFill="1" applyBorder="1" applyAlignment="1">
      <alignment horizontal="center" vertical="center"/>
    </xf>
    <xf numFmtId="0" fontId="18" fillId="2" borderId="0" xfId="0" applyFont="1" applyFill="1" applyBorder="1" applyAlignment="1">
      <alignment vertical="center"/>
    </xf>
    <xf numFmtId="0" fontId="18" fillId="2" borderId="0" xfId="0" applyFont="1" applyFill="1" applyBorder="1" applyAlignment="1">
      <alignment horizontal="right" vertical="center"/>
    </xf>
    <xf numFmtId="0" fontId="11" fillId="0" borderId="0" xfId="0" applyFont="1" applyBorder="1" applyAlignment="1">
      <alignment vertical="center"/>
    </xf>
    <xf numFmtId="0" fontId="0" fillId="0" borderId="0" xfId="0" applyFill="1" applyBorder="1"/>
    <xf numFmtId="0" fontId="6" fillId="3" borderId="3" xfId="0" applyFont="1" applyFill="1" applyBorder="1" applyAlignment="1">
      <alignment horizontal="center"/>
    </xf>
    <xf numFmtId="0" fontId="6" fillId="3" borderId="4" xfId="0" applyFont="1" applyFill="1" applyBorder="1" applyAlignment="1">
      <alignment horizontal="center"/>
    </xf>
    <xf numFmtId="0" fontId="6" fillId="3" borderId="5" xfId="0" applyFont="1" applyFill="1" applyBorder="1" applyAlignment="1">
      <alignment horizontal="center"/>
    </xf>
    <xf numFmtId="0" fontId="6" fillId="3" borderId="0" xfId="0" applyFont="1" applyFill="1" applyBorder="1" applyAlignment="1">
      <alignment horizontal="center"/>
    </xf>
    <xf numFmtId="0" fontId="6" fillId="3" borderId="6" xfId="0" applyFont="1" applyFill="1" applyBorder="1" applyAlignment="1">
      <alignment horizontal="center"/>
    </xf>
    <xf numFmtId="0" fontId="6" fillId="3" borderId="7"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9" xfId="0" applyFont="1" applyFill="1" applyBorder="1" applyAlignment="1">
      <alignment horizontal="center" vertical="center"/>
    </xf>
    <xf numFmtId="0" fontId="6" fillId="3" borderId="6" xfId="0" applyFont="1" applyFill="1" applyBorder="1" applyAlignment="1">
      <alignment horizontal="center" vertical="center"/>
    </xf>
    <xf numFmtId="0" fontId="8" fillId="2" borderId="0" xfId="0" applyFont="1" applyFill="1" applyBorder="1" applyAlignment="1">
      <alignment vertical="center"/>
    </xf>
    <xf numFmtId="0" fontId="7" fillId="2" borderId="0" xfId="0" applyNumberFormat="1" applyFont="1" applyFill="1" applyBorder="1" applyAlignment="1">
      <alignment horizontal="center" vertical="center"/>
    </xf>
    <xf numFmtId="0" fontId="7" fillId="2" borderId="0" xfId="0" applyFont="1" applyFill="1" applyBorder="1" applyAlignment="1">
      <alignment horizontal="right" vertical="center"/>
    </xf>
    <xf numFmtId="0" fontId="10" fillId="3" borderId="8" xfId="0" applyFont="1" applyFill="1" applyBorder="1" applyAlignment="1">
      <alignment horizontal="center" vertical="center"/>
    </xf>
    <xf numFmtId="0" fontId="10" fillId="3" borderId="10" xfId="0" applyFont="1" applyFill="1" applyBorder="1" applyAlignment="1">
      <alignment horizontal="center" vertical="center"/>
    </xf>
    <xf numFmtId="0" fontId="10" fillId="3" borderId="11" xfId="0" applyFont="1" applyFill="1" applyBorder="1" applyAlignment="1">
      <alignment horizontal="center" vertical="center"/>
    </xf>
    <xf numFmtId="0" fontId="10" fillId="3" borderId="0" xfId="0" applyFont="1" applyFill="1" applyBorder="1" applyAlignment="1">
      <alignment horizontal="center" vertical="center"/>
    </xf>
    <xf numFmtId="0" fontId="10" fillId="3" borderId="7" xfId="0" applyFont="1" applyFill="1" applyBorder="1" applyAlignment="1">
      <alignment horizontal="center" vertical="center"/>
    </xf>
    <xf numFmtId="0" fontId="7" fillId="2" borderId="12" xfId="0" applyNumberFormat="1" applyFont="1" applyFill="1" applyBorder="1" applyAlignment="1">
      <alignment horizontal="center" vertical="center"/>
    </xf>
    <xf numFmtId="0" fontId="10" fillId="3" borderId="13" xfId="0" applyFont="1" applyFill="1" applyBorder="1" applyAlignment="1">
      <alignment horizontal="center" vertical="center"/>
    </xf>
    <xf numFmtId="0" fontId="19" fillId="0" borderId="0" xfId="0" applyFont="1"/>
    <xf numFmtId="0" fontId="19" fillId="0" borderId="0" xfId="0" applyFont="1" applyAlignment="1">
      <alignment horizontal="center"/>
    </xf>
    <xf numFmtId="0" fontId="0" fillId="0" borderId="0" xfId="0" applyAlignment="1">
      <alignment horizontal="center"/>
    </xf>
    <xf numFmtId="44" fontId="0" fillId="0" borderId="0" xfId="4" applyFont="1"/>
    <xf numFmtId="9" fontId="0" fillId="0" borderId="0" xfId="7" applyFont="1"/>
    <xf numFmtId="44" fontId="0" fillId="0" borderId="0" xfId="0" applyNumberFormat="1"/>
    <xf numFmtId="166" fontId="0" fillId="0" borderId="0" xfId="0" applyNumberFormat="1"/>
    <xf numFmtId="0" fontId="19" fillId="0" borderId="0" xfId="0" applyFont="1" applyFill="1" applyBorder="1" applyAlignment="1">
      <alignment horizontal="center"/>
    </xf>
    <xf numFmtId="0" fontId="15" fillId="2" borderId="0" xfId="0" applyFont="1" applyFill="1" applyAlignment="1">
      <alignment horizontal="center"/>
    </xf>
    <xf numFmtId="0" fontId="19" fillId="2" borderId="0" xfId="0" applyFont="1" applyFill="1"/>
    <xf numFmtId="0" fontId="0" fillId="0" borderId="0" xfId="0" applyNumberFormat="1" applyBorder="1"/>
    <xf numFmtId="0" fontId="0" fillId="0" borderId="0" xfId="0" applyNumberFormat="1"/>
    <xf numFmtId="0" fontId="0" fillId="0" borderId="0" xfId="0" quotePrefix="1" applyAlignment="1">
      <alignment horizontal="right"/>
    </xf>
    <xf numFmtId="10" fontId="0" fillId="0" borderId="0" xfId="0" applyNumberFormat="1" applyAlignment="1">
      <alignment horizontal="left"/>
    </xf>
    <xf numFmtId="167" fontId="0" fillId="2" borderId="0" xfId="0" applyNumberFormat="1" applyFill="1"/>
    <xf numFmtId="0" fontId="0" fillId="0" borderId="0" xfId="0" applyAlignment="1">
      <alignment horizontal="left"/>
    </xf>
    <xf numFmtId="10" fontId="0" fillId="0" borderId="0" xfId="0" applyNumberFormat="1"/>
    <xf numFmtId="43" fontId="0" fillId="0" borderId="0" xfId="0" applyNumberFormat="1"/>
    <xf numFmtId="0" fontId="19" fillId="0" borderId="0" xfId="0" applyFont="1" applyBorder="1" applyAlignment="1">
      <alignment horizontal="center"/>
    </xf>
    <xf numFmtId="9" fontId="0" fillId="0" borderId="0" xfId="0" applyNumberFormat="1"/>
    <xf numFmtId="41" fontId="0" fillId="0" borderId="0" xfId="0" applyNumberFormat="1"/>
    <xf numFmtId="3" fontId="0" fillId="0" borderId="0" xfId="0" applyNumberFormat="1"/>
    <xf numFmtId="164" fontId="7" fillId="2" borderId="22" xfId="2" applyNumberFormat="1" applyFont="1" applyFill="1" applyBorder="1" applyAlignment="1">
      <alignment horizontal="center" vertical="center"/>
    </xf>
    <xf numFmtId="0" fontId="7" fillId="5" borderId="12" xfId="0" applyNumberFormat="1" applyFont="1" applyFill="1" applyBorder="1" applyAlignment="1">
      <alignment horizontal="center" vertical="center"/>
    </xf>
    <xf numFmtId="164" fontId="7" fillId="5" borderId="22" xfId="2" applyNumberFormat="1" applyFont="1" applyFill="1" applyBorder="1" applyAlignment="1">
      <alignment horizontal="center" vertical="center"/>
    </xf>
    <xf numFmtId="0" fontId="16" fillId="2" borderId="0" xfId="0" applyNumberFormat="1" applyFont="1" applyFill="1" applyBorder="1" applyAlignment="1">
      <alignment horizontal="center" vertical="center"/>
    </xf>
    <xf numFmtId="10" fontId="7" fillId="5" borderId="22" xfId="7" applyNumberFormat="1" applyFont="1" applyFill="1" applyBorder="1" applyAlignment="1">
      <alignment horizontal="center" vertical="center"/>
    </xf>
    <xf numFmtId="10" fontId="7" fillId="2" borderId="22" xfId="7" applyNumberFormat="1" applyFont="1" applyFill="1" applyBorder="1" applyAlignment="1">
      <alignment horizontal="center" vertical="center"/>
    </xf>
    <xf numFmtId="168" fontId="7" fillId="2" borderId="22" xfId="0" applyNumberFormat="1" applyFont="1" applyFill="1" applyBorder="1" applyAlignment="1">
      <alignment horizontal="center" vertical="center"/>
    </xf>
    <xf numFmtId="0" fontId="17" fillId="2" borderId="23" xfId="0" applyFont="1" applyFill="1" applyBorder="1" applyAlignment="1">
      <alignment horizontal="center" vertical="center"/>
    </xf>
    <xf numFmtId="168" fontId="7" fillId="5" borderId="22" xfId="0" applyNumberFormat="1" applyFont="1" applyFill="1" applyBorder="1" applyAlignment="1">
      <alignment horizontal="center" vertical="center"/>
    </xf>
    <xf numFmtId="0" fontId="11" fillId="2" borderId="0" xfId="0" applyFont="1" applyFill="1" applyBorder="1" applyAlignment="1">
      <alignment vertical="center"/>
    </xf>
    <xf numFmtId="0" fontId="8" fillId="2" borderId="0" xfId="0" applyFont="1" applyFill="1" applyAlignment="1">
      <alignment horizontal="center"/>
    </xf>
    <xf numFmtId="0" fontId="7" fillId="2" borderId="25" xfId="0" applyNumberFormat="1" applyFont="1" applyFill="1" applyBorder="1" applyAlignment="1">
      <alignment horizontal="center" vertical="center"/>
    </xf>
    <xf numFmtId="164" fontId="7" fillId="2" borderId="26" xfId="2" applyNumberFormat="1" applyFont="1" applyFill="1" applyBorder="1" applyAlignment="1">
      <alignment horizontal="center" vertical="center"/>
    </xf>
    <xf numFmtId="0" fontId="7" fillId="0" borderId="37" xfId="0" applyNumberFormat="1" applyFont="1" applyFill="1" applyBorder="1" applyAlignment="1">
      <alignment horizontal="center" vertical="center"/>
    </xf>
    <xf numFmtId="164" fontId="7" fillId="0" borderId="38" xfId="2" applyNumberFormat="1" applyFont="1" applyFill="1" applyBorder="1" applyAlignment="1">
      <alignment horizontal="center" vertical="center"/>
    </xf>
    <xf numFmtId="10" fontId="7" fillId="0" borderId="38" xfId="7" applyNumberFormat="1" applyFont="1" applyFill="1" applyBorder="1" applyAlignment="1">
      <alignment horizontal="center" vertical="center"/>
    </xf>
    <xf numFmtId="168" fontId="7" fillId="0" borderId="38" xfId="0" applyNumberFormat="1" applyFont="1" applyFill="1" applyBorder="1" applyAlignment="1">
      <alignment horizontal="center" vertical="center"/>
    </xf>
    <xf numFmtId="168" fontId="7" fillId="0" borderId="39" xfId="0" applyNumberFormat="1" applyFont="1" applyFill="1" applyBorder="1" applyAlignment="1">
      <alignment horizontal="center" vertical="center"/>
    </xf>
    <xf numFmtId="0" fontId="7" fillId="0" borderId="12" xfId="0" applyNumberFormat="1" applyFont="1" applyFill="1" applyBorder="1" applyAlignment="1">
      <alignment horizontal="center" vertical="center"/>
    </xf>
    <xf numFmtId="164" fontId="7" fillId="0" borderId="22" xfId="2" applyNumberFormat="1" applyFont="1" applyFill="1" applyBorder="1" applyAlignment="1">
      <alignment horizontal="center" vertical="center"/>
    </xf>
    <xf numFmtId="168" fontId="7" fillId="0" borderId="22" xfId="0" applyNumberFormat="1" applyFont="1" applyFill="1" applyBorder="1" applyAlignment="1">
      <alignment horizontal="center" vertical="center"/>
    </xf>
    <xf numFmtId="168" fontId="7" fillId="0" borderId="24" xfId="0" applyNumberFormat="1" applyFont="1" applyFill="1" applyBorder="1" applyAlignment="1">
      <alignment horizontal="center" vertical="center"/>
    </xf>
    <xf numFmtId="0" fontId="13" fillId="2" borderId="0" xfId="0" applyNumberFormat="1" applyFont="1" applyFill="1" applyBorder="1" applyAlignment="1">
      <alignment horizontal="center" vertical="center"/>
    </xf>
    <xf numFmtId="0" fontId="13" fillId="2" borderId="0" xfId="0" applyFont="1" applyFill="1" applyBorder="1" applyAlignment="1">
      <alignment vertical="center"/>
    </xf>
    <xf numFmtId="0" fontId="7" fillId="9" borderId="37" xfId="0" applyNumberFormat="1" applyFont="1" applyFill="1" applyBorder="1" applyAlignment="1">
      <alignment horizontal="center" vertical="center"/>
    </xf>
    <xf numFmtId="164" fontId="7" fillId="9" borderId="38" xfId="2" applyNumberFormat="1" applyFont="1" applyFill="1" applyBorder="1" applyAlignment="1">
      <alignment horizontal="center" vertical="center"/>
    </xf>
    <xf numFmtId="10" fontId="7" fillId="9" borderId="38" xfId="7" applyNumberFormat="1" applyFont="1" applyFill="1" applyBorder="1" applyAlignment="1">
      <alignment horizontal="center" vertical="center"/>
    </xf>
    <xf numFmtId="168" fontId="7" fillId="9" borderId="38" xfId="0" applyNumberFormat="1" applyFont="1" applyFill="1" applyBorder="1" applyAlignment="1">
      <alignment horizontal="center" vertical="center"/>
    </xf>
    <xf numFmtId="0" fontId="7" fillId="9" borderId="12" xfId="0" applyNumberFormat="1" applyFont="1" applyFill="1" applyBorder="1" applyAlignment="1">
      <alignment horizontal="center" vertical="center"/>
    </xf>
    <xf numFmtId="164" fontId="7" fillId="9" borderId="22" xfId="2" applyNumberFormat="1" applyFont="1" applyFill="1" applyBorder="1" applyAlignment="1">
      <alignment horizontal="center" vertical="center"/>
    </xf>
    <xf numFmtId="10" fontId="7" fillId="9" borderId="22" xfId="7" applyNumberFormat="1" applyFont="1" applyFill="1" applyBorder="1" applyAlignment="1">
      <alignment horizontal="center" vertical="center"/>
    </xf>
    <xf numFmtId="168" fontId="7" fillId="9" borderId="22" xfId="0" applyNumberFormat="1" applyFont="1" applyFill="1" applyBorder="1" applyAlignment="1">
      <alignment horizontal="center" vertical="center"/>
    </xf>
    <xf numFmtId="168" fontId="7" fillId="9" borderId="42" xfId="0" applyNumberFormat="1" applyFont="1" applyFill="1" applyBorder="1" applyAlignment="1">
      <alignment horizontal="center" vertical="center"/>
    </xf>
    <xf numFmtId="168" fontId="7" fillId="2" borderId="40" xfId="0" applyNumberFormat="1" applyFont="1" applyFill="1" applyBorder="1" applyAlignment="1">
      <alignment horizontal="center" vertical="center"/>
    </xf>
    <xf numFmtId="168" fontId="7" fillId="9" borderId="40" xfId="0" applyNumberFormat="1" applyFont="1" applyFill="1" applyBorder="1" applyAlignment="1">
      <alignment horizontal="center" vertical="center"/>
    </xf>
    <xf numFmtId="168" fontId="7" fillId="5" borderId="40" xfId="0" applyNumberFormat="1" applyFont="1" applyFill="1" applyBorder="1" applyAlignment="1">
      <alignment horizontal="center" vertical="center"/>
    </xf>
    <xf numFmtId="0" fontId="7" fillId="2" borderId="49" xfId="0" applyNumberFormat="1" applyFont="1" applyFill="1" applyBorder="1" applyAlignment="1">
      <alignment horizontal="center" vertical="center"/>
    </xf>
    <xf numFmtId="164" fontId="7" fillId="2" borderId="50" xfId="2" applyNumberFormat="1" applyFont="1" applyFill="1" applyBorder="1" applyAlignment="1">
      <alignment horizontal="center" vertical="center"/>
    </xf>
    <xf numFmtId="164" fontId="7" fillId="9" borderId="51" xfId="2" applyNumberFormat="1" applyFont="1" applyFill="1" applyBorder="1" applyAlignment="1">
      <alignment horizontal="center" vertical="center"/>
    </xf>
    <xf numFmtId="164" fontId="7" fillId="2" borderId="48" xfId="2" applyNumberFormat="1" applyFont="1" applyFill="1" applyBorder="1" applyAlignment="1">
      <alignment horizontal="center" vertical="center"/>
    </xf>
    <xf numFmtId="164" fontId="7" fillId="2" borderId="52" xfId="2" applyNumberFormat="1" applyFont="1" applyFill="1" applyBorder="1" applyAlignment="1">
      <alignment horizontal="center" vertical="center"/>
    </xf>
    <xf numFmtId="164" fontId="7" fillId="2" borderId="53" xfId="2" applyNumberFormat="1" applyFont="1" applyFill="1" applyBorder="1" applyAlignment="1">
      <alignment horizontal="center" vertical="center"/>
    </xf>
    <xf numFmtId="164" fontId="7" fillId="9" borderId="54" xfId="2" applyNumberFormat="1" applyFont="1" applyFill="1" applyBorder="1" applyAlignment="1">
      <alignment horizontal="center" vertical="center"/>
    </xf>
    <xf numFmtId="164" fontId="7" fillId="9" borderId="50" xfId="2" applyNumberFormat="1" applyFont="1" applyFill="1" applyBorder="1" applyAlignment="1">
      <alignment horizontal="center" vertical="center"/>
    </xf>
    <xf numFmtId="164" fontId="7" fillId="2" borderId="51" xfId="2" applyNumberFormat="1" applyFont="1" applyFill="1" applyBorder="1" applyAlignment="1">
      <alignment horizontal="center" vertical="center"/>
    </xf>
    <xf numFmtId="164" fontId="7" fillId="2" borderId="55" xfId="2" applyNumberFormat="1" applyFont="1" applyFill="1" applyBorder="1" applyAlignment="1">
      <alignment horizontal="center" vertical="center"/>
    </xf>
    <xf numFmtId="164" fontId="7" fillId="9" borderId="48" xfId="2" applyNumberFormat="1" applyFont="1" applyFill="1" applyBorder="1" applyAlignment="1">
      <alignment horizontal="center" vertical="center"/>
    </xf>
    <xf numFmtId="0" fontId="7" fillId="2" borderId="0" xfId="0" applyFont="1" applyFill="1"/>
    <xf numFmtId="0" fontId="33" fillId="2" borderId="0" xfId="0" applyFont="1" applyFill="1" applyBorder="1" applyAlignment="1">
      <alignment horizontal="right" vertical="center"/>
    </xf>
    <xf numFmtId="9" fontId="33" fillId="2" borderId="1" xfId="7" applyFont="1" applyFill="1" applyBorder="1" applyAlignment="1">
      <alignment horizontal="center" vertical="center"/>
    </xf>
    <xf numFmtId="9" fontId="33" fillId="6" borderId="1" xfId="7" applyFont="1" applyFill="1" applyBorder="1" applyAlignment="1">
      <alignment horizontal="center" vertical="center"/>
    </xf>
    <xf numFmtId="0" fontId="19" fillId="0" borderId="0" xfId="0" applyFont="1" applyFill="1" applyBorder="1" applyAlignment="1" applyProtection="1">
      <alignment horizontal="right"/>
      <protection locked="0"/>
    </xf>
    <xf numFmtId="0" fontId="25" fillId="12" borderId="29" xfId="1" applyFill="1" applyBorder="1" applyProtection="1">
      <protection locked="0"/>
    </xf>
    <xf numFmtId="0" fontId="0" fillId="0" borderId="14" xfId="0" applyBorder="1" applyProtection="1">
      <protection locked="0"/>
    </xf>
    <xf numFmtId="0" fontId="0" fillId="0" borderId="15" xfId="0" applyBorder="1" applyProtection="1">
      <protection locked="0"/>
    </xf>
    <xf numFmtId="0" fontId="15" fillId="0" borderId="15" xfId="0" applyFont="1" applyBorder="1" applyProtection="1">
      <protection locked="0"/>
    </xf>
    <xf numFmtId="0" fontId="15" fillId="0" borderId="15" xfId="0" applyFont="1" applyBorder="1" applyAlignment="1" applyProtection="1">
      <alignment horizontal="center"/>
      <protection locked="0"/>
    </xf>
    <xf numFmtId="0" fontId="0" fillId="0" borderId="16" xfId="0" applyBorder="1" applyAlignment="1" applyProtection="1">
      <alignment horizontal="center"/>
      <protection locked="0"/>
    </xf>
    <xf numFmtId="0" fontId="0" fillId="0" borderId="0" xfId="0" applyBorder="1" applyProtection="1">
      <protection locked="0"/>
    </xf>
    <xf numFmtId="0" fontId="15" fillId="0" borderId="0" xfId="0" applyFont="1" applyBorder="1" applyAlignment="1" applyProtection="1">
      <alignment horizontal="center"/>
      <protection locked="0"/>
    </xf>
    <xf numFmtId="0" fontId="0" fillId="0" borderId="0" xfId="0" applyBorder="1" applyAlignment="1" applyProtection="1">
      <alignment horizontal="center"/>
      <protection locked="0"/>
    </xf>
    <xf numFmtId="0" fontId="15" fillId="0" borderId="18" xfId="0" applyFont="1" applyBorder="1" applyAlignment="1" applyProtection="1">
      <alignment horizontal="center"/>
      <protection locked="0"/>
    </xf>
    <xf numFmtId="0" fontId="0" fillId="0" borderId="17" xfId="0" applyBorder="1" applyProtection="1">
      <protection locked="0"/>
    </xf>
    <xf numFmtId="0" fontId="0" fillId="0" borderId="18" xfId="0" applyBorder="1" applyProtection="1">
      <protection locked="0"/>
    </xf>
    <xf numFmtId="0" fontId="5" fillId="0" borderId="17" xfId="0" applyFont="1" applyBorder="1" applyProtection="1">
      <protection locked="0"/>
    </xf>
    <xf numFmtId="0" fontId="15" fillId="0" borderId="0" xfId="0" applyFont="1" applyBorder="1" applyProtection="1">
      <protection locked="0"/>
    </xf>
    <xf numFmtId="166" fontId="25" fillId="12" borderId="29" xfId="1" applyNumberFormat="1" applyFill="1" applyBorder="1" applyProtection="1">
      <protection locked="0"/>
    </xf>
    <xf numFmtId="9" fontId="25" fillId="12" borderId="29" xfId="1" applyNumberFormat="1" applyFill="1" applyBorder="1" applyProtection="1">
      <protection locked="0"/>
    </xf>
    <xf numFmtId="165" fontId="25" fillId="12" borderId="29" xfId="1" applyNumberFormat="1" applyFill="1" applyBorder="1" applyProtection="1">
      <protection locked="0"/>
    </xf>
    <xf numFmtId="0" fontId="0" fillId="0" borderId="19" xfId="0" applyBorder="1" applyProtection="1">
      <protection locked="0"/>
    </xf>
    <xf numFmtId="0" fontId="0" fillId="0" borderId="20" xfId="0" applyBorder="1" applyProtection="1">
      <protection locked="0"/>
    </xf>
    <xf numFmtId="166" fontId="0" fillId="0" borderId="20" xfId="4" applyNumberFormat="1" applyFont="1" applyBorder="1" applyProtection="1">
      <protection locked="0"/>
    </xf>
    <xf numFmtId="165" fontId="15" fillId="0" borderId="20" xfId="0" applyNumberFormat="1" applyFont="1" applyBorder="1" applyAlignment="1" applyProtection="1">
      <alignment horizontal="right"/>
      <protection locked="0"/>
    </xf>
    <xf numFmtId="0" fontId="19" fillId="0" borderId="14" xfId="0" applyFont="1" applyBorder="1" applyAlignment="1" applyProtection="1">
      <alignment horizontal="left"/>
      <protection locked="0"/>
    </xf>
    <xf numFmtId="0" fontId="27" fillId="10" borderId="15" xfId="5" applyFont="1" applyFill="1" applyBorder="1" applyAlignment="1" applyProtection="1">
      <alignment horizontal="center"/>
      <protection locked="0"/>
    </xf>
    <xf numFmtId="0" fontId="27" fillId="10" borderId="16" xfId="5" applyNumberFormat="1" applyFont="1" applyFill="1" applyBorder="1" applyProtection="1">
      <protection locked="0"/>
    </xf>
    <xf numFmtId="0" fontId="19" fillId="0" borderId="17" xfId="0" applyFont="1" applyBorder="1" applyAlignment="1" applyProtection="1">
      <alignment horizontal="left"/>
      <protection locked="0"/>
    </xf>
    <xf numFmtId="0" fontId="19" fillId="0" borderId="0" xfId="0" applyFont="1" applyFill="1" applyBorder="1" applyAlignment="1" applyProtection="1">
      <alignment horizontal="center"/>
      <protection locked="0"/>
    </xf>
    <xf numFmtId="0" fontId="31" fillId="11" borderId="17" xfId="5" applyFont="1" applyFill="1" applyBorder="1" applyAlignment="1" applyProtection="1">
      <alignment horizontal="left"/>
      <protection locked="0"/>
    </xf>
    <xf numFmtId="0" fontId="19" fillId="11" borderId="0" xfId="5" applyFont="1" applyFill="1" applyBorder="1" applyProtection="1">
      <protection locked="0"/>
    </xf>
    <xf numFmtId="0" fontId="24" fillId="11" borderId="17" xfId="5" applyFont="1" applyFill="1" applyBorder="1" applyAlignment="1" applyProtection="1">
      <alignment vertical="center"/>
      <protection locked="0"/>
    </xf>
    <xf numFmtId="0" fontId="24" fillId="11" borderId="0" xfId="5" applyFont="1" applyFill="1" applyBorder="1" applyAlignment="1" applyProtection="1">
      <alignment vertical="center"/>
      <protection locked="0"/>
    </xf>
    <xf numFmtId="0" fontId="19" fillId="0" borderId="17" xfId="0" applyFont="1" applyBorder="1" applyProtection="1">
      <protection locked="0"/>
    </xf>
    <xf numFmtId="0" fontId="24" fillId="11" borderId="17" xfId="5" applyNumberFormat="1" applyFont="1" applyFill="1" applyBorder="1" applyAlignment="1" applyProtection="1">
      <alignment horizontal="left" vertical="center"/>
      <protection locked="0"/>
    </xf>
    <xf numFmtId="0" fontId="24" fillId="11" borderId="0" xfId="5" applyNumberFormat="1" applyFont="1" applyFill="1" applyBorder="1" applyAlignment="1" applyProtection="1">
      <alignment vertical="center"/>
      <protection locked="0"/>
    </xf>
    <xf numFmtId="0" fontId="19" fillId="0" borderId="0" xfId="0" applyFont="1" applyBorder="1" applyProtection="1">
      <protection locked="0"/>
    </xf>
    <xf numFmtId="9" fontId="0" fillId="0" borderId="0" xfId="7" applyFont="1" applyBorder="1" applyProtection="1">
      <protection locked="0"/>
    </xf>
    <xf numFmtId="166" fontId="0" fillId="0" borderId="0" xfId="4" applyNumberFormat="1" applyFont="1" applyFill="1" applyBorder="1" applyProtection="1">
      <protection locked="0"/>
    </xf>
    <xf numFmtId="0" fontId="29" fillId="0" borderId="17" xfId="5" applyFont="1" applyFill="1" applyBorder="1" applyAlignment="1" applyProtection="1">
      <alignment horizontal="right"/>
      <protection locked="0"/>
    </xf>
    <xf numFmtId="166" fontId="0" fillId="0" borderId="0" xfId="4" applyNumberFormat="1" applyFont="1" applyBorder="1" applyProtection="1">
      <protection locked="0"/>
    </xf>
    <xf numFmtId="9" fontId="25" fillId="12" borderId="30" xfId="1" applyNumberFormat="1" applyFill="1" applyBorder="1" applyProtection="1">
      <protection locked="0"/>
    </xf>
    <xf numFmtId="0" fontId="19" fillId="0" borderId="19" xfId="0" applyFont="1" applyBorder="1" applyProtection="1">
      <protection locked="0"/>
    </xf>
    <xf numFmtId="0" fontId="24" fillId="11" borderId="19" xfId="5" applyFont="1" applyFill="1" applyBorder="1" applyAlignment="1" applyProtection="1">
      <alignment horizontal="left" vertical="center"/>
      <protection locked="0"/>
    </xf>
    <xf numFmtId="9" fontId="31" fillId="11" borderId="20" xfId="7" applyFont="1" applyFill="1" applyBorder="1" applyAlignment="1" applyProtection="1">
      <alignment horizontal="center" vertical="center"/>
      <protection locked="0"/>
    </xf>
    <xf numFmtId="0" fontId="0" fillId="0" borderId="28" xfId="0" applyBorder="1" applyProtection="1">
      <protection locked="0"/>
    </xf>
    <xf numFmtId="0" fontId="21" fillId="0" borderId="28" xfId="0" applyFont="1" applyBorder="1" applyAlignment="1" applyProtection="1">
      <alignment horizontal="center"/>
      <protection locked="0"/>
    </xf>
    <xf numFmtId="0" fontId="19" fillId="0" borderId="28" xfId="0" applyFont="1" applyBorder="1" applyAlignment="1" applyProtection="1">
      <alignment horizontal="center"/>
      <protection locked="0"/>
    </xf>
    <xf numFmtId="0" fontId="3" fillId="12" borderId="46" xfId="1" applyFont="1" applyFill="1" applyBorder="1" applyAlignment="1" applyProtection="1">
      <alignment horizontal="center"/>
      <protection locked="0"/>
    </xf>
    <xf numFmtId="0" fontId="3" fillId="12" borderId="15" xfId="1" applyFont="1" applyFill="1" applyBorder="1" applyAlignment="1" applyProtection="1">
      <alignment horizontal="center"/>
      <protection locked="0"/>
    </xf>
    <xf numFmtId="0" fontId="25" fillId="12" borderId="47" xfId="1" applyFill="1" applyBorder="1" applyAlignment="1" applyProtection="1">
      <alignment horizontal="center"/>
      <protection locked="0"/>
    </xf>
    <xf numFmtId="0" fontId="25" fillId="12" borderId="7" xfId="1" applyFill="1" applyBorder="1" applyAlignment="1" applyProtection="1">
      <alignment horizontal="center"/>
      <protection locked="0"/>
    </xf>
    <xf numFmtId="0" fontId="25" fillId="12" borderId="0" xfId="1" applyFill="1" applyBorder="1" applyAlignment="1" applyProtection="1">
      <alignment horizontal="center"/>
      <protection locked="0"/>
    </xf>
    <xf numFmtId="0" fontId="25" fillId="12" borderId="6" xfId="1" applyFill="1" applyBorder="1" applyAlignment="1" applyProtection="1">
      <alignment horizontal="center"/>
      <protection locked="0"/>
    </xf>
    <xf numFmtId="0" fontId="19" fillId="0" borderId="0" xfId="0" applyFont="1" applyBorder="1" applyAlignment="1" applyProtection="1">
      <alignment horizontal="center"/>
      <protection locked="0"/>
    </xf>
    <xf numFmtId="0" fontId="19" fillId="0" borderId="18" xfId="0" applyFont="1" applyFill="1" applyBorder="1" applyAlignment="1" applyProtection="1">
      <alignment horizontal="center"/>
      <protection locked="0"/>
    </xf>
    <xf numFmtId="0" fontId="25" fillId="12" borderId="7" xfId="1" applyFill="1" applyBorder="1" applyProtection="1">
      <protection locked="0"/>
    </xf>
    <xf numFmtId="0" fontId="25" fillId="12" borderId="0" xfId="1" applyFill="1" applyBorder="1" applyProtection="1">
      <protection locked="0"/>
    </xf>
    <xf numFmtId="0" fontId="25" fillId="12" borderId="6" xfId="1" applyFill="1" applyBorder="1" applyProtection="1">
      <protection locked="0"/>
    </xf>
    <xf numFmtId="165" fontId="25" fillId="12" borderId="7" xfId="1" applyNumberFormat="1" applyFill="1" applyBorder="1" applyProtection="1">
      <protection locked="0"/>
    </xf>
    <xf numFmtId="165" fontId="25" fillId="12" borderId="0" xfId="1" applyNumberFormat="1" applyFill="1" applyBorder="1" applyProtection="1">
      <protection locked="0"/>
    </xf>
    <xf numFmtId="165" fontId="25" fillId="12" borderId="6" xfId="1" applyNumberFormat="1" applyFill="1" applyBorder="1" applyProtection="1">
      <protection locked="0"/>
    </xf>
    <xf numFmtId="10" fontId="0" fillId="0" borderId="18" xfId="7" applyNumberFormat="1" applyFont="1" applyBorder="1" applyAlignment="1" applyProtection="1">
      <alignment horizontal="center"/>
      <protection locked="0"/>
    </xf>
    <xf numFmtId="165" fontId="25" fillId="12" borderId="31" xfId="1" applyNumberFormat="1" applyFill="1" applyBorder="1" applyProtection="1">
      <protection locked="0"/>
    </xf>
    <xf numFmtId="165" fontId="25" fillId="12" borderId="32" xfId="1" applyNumberFormat="1" applyFill="1" applyBorder="1" applyProtection="1">
      <protection locked="0"/>
    </xf>
    <xf numFmtId="165" fontId="25" fillId="12" borderId="33" xfId="1" applyNumberFormat="1" applyFill="1" applyBorder="1" applyProtection="1">
      <protection locked="0"/>
    </xf>
    <xf numFmtId="0" fontId="19" fillId="0" borderId="19" xfId="0" applyFont="1" applyBorder="1" applyAlignment="1" applyProtection="1">
      <alignment horizontal="left"/>
      <protection locked="0"/>
    </xf>
    <xf numFmtId="165" fontId="0" fillId="0" borderId="20" xfId="7" applyNumberFormat="1" applyFont="1" applyFill="1" applyBorder="1" applyProtection="1">
      <protection locked="0"/>
    </xf>
    <xf numFmtId="10" fontId="0" fillId="0" borderId="21" xfId="7" applyNumberFormat="1" applyFont="1" applyBorder="1" applyAlignment="1" applyProtection="1">
      <alignment horizontal="center"/>
      <protection locked="0"/>
    </xf>
    <xf numFmtId="165" fontId="0" fillId="0" borderId="0" xfId="7" applyNumberFormat="1" applyFont="1" applyFill="1" applyBorder="1" applyProtection="1">
      <protection locked="0"/>
    </xf>
    <xf numFmtId="10" fontId="0" fillId="0" borderId="0" xfId="7" applyNumberFormat="1" applyFont="1" applyBorder="1" applyAlignment="1" applyProtection="1">
      <alignment horizontal="center"/>
      <protection locked="0"/>
    </xf>
    <xf numFmtId="0" fontId="19" fillId="0" borderId="15" xfId="0" applyFont="1" applyBorder="1" applyAlignment="1" applyProtection="1">
      <alignment horizontal="center"/>
      <protection locked="0"/>
    </xf>
    <xf numFmtId="0" fontId="0" fillId="0" borderId="15" xfId="0" applyBorder="1" applyAlignment="1" applyProtection="1">
      <alignment horizontal="center"/>
      <protection locked="0"/>
    </xf>
    <xf numFmtId="0" fontId="25" fillId="12" borderId="35" xfId="1" applyFill="1" applyBorder="1" applyAlignment="1" applyProtection="1">
      <alignment horizontal="center"/>
      <protection locked="0"/>
    </xf>
    <xf numFmtId="0" fontId="9" fillId="0" borderId="18" xfId="0" applyFont="1" applyFill="1" applyBorder="1" applyAlignment="1" applyProtection="1">
      <alignment horizontal="center"/>
      <protection locked="0"/>
    </xf>
    <xf numFmtId="0" fontId="25" fillId="12" borderId="36" xfId="1" applyFill="1" applyBorder="1" applyAlignment="1" applyProtection="1">
      <alignment horizontal="center"/>
      <protection locked="0"/>
    </xf>
    <xf numFmtId="0" fontId="25" fillId="12" borderId="34" xfId="1" applyFill="1" applyBorder="1" applyProtection="1">
      <protection locked="0"/>
    </xf>
    <xf numFmtId="44" fontId="0" fillId="0" borderId="0" xfId="0" applyNumberFormat="1" applyBorder="1" applyProtection="1">
      <protection locked="0"/>
    </xf>
    <xf numFmtId="165" fontId="25" fillId="12" borderId="34" xfId="1" applyNumberFormat="1" applyFill="1" applyBorder="1" applyProtection="1">
      <protection locked="0"/>
    </xf>
    <xf numFmtId="10" fontId="0" fillId="0" borderId="18" xfId="7" applyNumberFormat="1" applyFont="1" applyBorder="1" applyProtection="1">
      <protection locked="0"/>
    </xf>
    <xf numFmtId="0" fontId="0" fillId="0" borderId="21" xfId="0" applyBorder="1" applyProtection="1">
      <protection locked="0"/>
    </xf>
    <xf numFmtId="0" fontId="11" fillId="0" borderId="14" xfId="0" applyFont="1" applyBorder="1" applyProtection="1">
      <protection locked="0"/>
    </xf>
    <xf numFmtId="0" fontId="11" fillId="0" borderId="15" xfId="0" applyFont="1" applyBorder="1" applyProtection="1">
      <protection locked="0"/>
    </xf>
    <xf numFmtId="0" fontId="0" fillId="0" borderId="16" xfId="0" applyBorder="1" applyProtection="1">
      <protection locked="0"/>
    </xf>
    <xf numFmtId="0" fontId="11" fillId="0" borderId="17" xfId="0" applyFont="1" applyBorder="1" applyProtection="1">
      <protection locked="0"/>
    </xf>
    <xf numFmtId="0" fontId="11" fillId="0" borderId="0" xfId="0" applyFont="1" applyBorder="1" applyProtection="1">
      <protection locked="0"/>
    </xf>
    <xf numFmtId="0" fontId="0" fillId="0" borderId="18" xfId="0" applyBorder="1" applyAlignment="1" applyProtection="1">
      <alignment horizontal="center"/>
      <protection locked="0"/>
    </xf>
    <xf numFmtId="0" fontId="0" fillId="0" borderId="57" xfId="0" applyBorder="1" applyProtection="1">
      <protection locked="0"/>
    </xf>
    <xf numFmtId="0" fontId="0" fillId="0" borderId="0" xfId="0" applyAlignment="1">
      <alignment vertical="center"/>
    </xf>
    <xf numFmtId="9" fontId="25" fillId="12" borderId="29" xfId="7" applyFont="1" applyFill="1" applyBorder="1" applyProtection="1">
      <protection locked="0"/>
    </xf>
    <xf numFmtId="0" fontId="19" fillId="0" borderId="0" xfId="0" applyFont="1" applyBorder="1" applyAlignment="1" applyProtection="1">
      <alignment horizontal="center" vertical="center"/>
      <protection locked="0"/>
    </xf>
    <xf numFmtId="0" fontId="32" fillId="10" borderId="15" xfId="5" applyFont="1" applyFill="1" applyBorder="1" applyProtection="1">
      <protection locked="0"/>
    </xf>
    <xf numFmtId="0" fontId="19" fillId="0" borderId="15" xfId="0" applyFont="1" applyBorder="1" applyAlignment="1" applyProtection="1">
      <alignment horizontal="center" vertical="center"/>
      <protection locked="0"/>
    </xf>
    <xf numFmtId="0" fontId="30" fillId="0" borderId="0" xfId="5" applyFont="1" applyFill="1" applyBorder="1" applyAlignment="1" applyProtection="1">
      <alignment horizontal="center" vertical="center"/>
      <protection locked="0"/>
    </xf>
    <xf numFmtId="0" fontId="19" fillId="0" borderId="20" xfId="0" applyFont="1" applyBorder="1" applyAlignment="1" applyProtection="1">
      <alignment horizontal="center" vertical="center"/>
      <protection locked="0"/>
    </xf>
    <xf numFmtId="166" fontId="25" fillId="12" borderId="29" xfId="4" applyNumberFormat="1" applyFont="1" applyFill="1" applyBorder="1" applyProtection="1">
      <protection locked="0"/>
    </xf>
    <xf numFmtId="166" fontId="25" fillId="12" borderId="30" xfId="4" applyNumberFormat="1" applyFont="1" applyFill="1" applyBorder="1" applyProtection="1">
      <protection locked="0"/>
    </xf>
    <xf numFmtId="166" fontId="29" fillId="0" borderId="0" xfId="4" applyNumberFormat="1" applyFont="1" applyFill="1" applyBorder="1" applyProtection="1">
      <protection locked="0"/>
    </xf>
    <xf numFmtId="166" fontId="20" fillId="0" borderId="0" xfId="4" applyNumberFormat="1" applyFont="1" applyFill="1" applyBorder="1" applyProtection="1">
      <protection locked="0"/>
    </xf>
    <xf numFmtId="166" fontId="28" fillId="12" borderId="29" xfId="4" applyNumberFormat="1" applyFont="1" applyFill="1" applyBorder="1" applyProtection="1">
      <protection locked="0"/>
    </xf>
    <xf numFmtId="4" fontId="0" fillId="0" borderId="7" xfId="4" applyNumberFormat="1" applyFont="1" applyBorder="1" applyAlignment="1" applyProtection="1">
      <alignment horizontal="center"/>
      <protection locked="0"/>
    </xf>
    <xf numFmtId="0" fontId="0" fillId="0" borderId="58" xfId="0" applyBorder="1" applyProtection="1">
      <protection locked="0"/>
    </xf>
    <xf numFmtId="0" fontId="38" fillId="0" borderId="0" xfId="0" applyFont="1"/>
    <xf numFmtId="0" fontId="38" fillId="0" borderId="0" xfId="0" applyFont="1" applyAlignment="1">
      <alignment vertical="center"/>
    </xf>
    <xf numFmtId="0" fontId="37" fillId="0" borderId="0" xfId="0" applyFont="1" applyAlignment="1">
      <alignment horizontal="center" vertical="center"/>
    </xf>
    <xf numFmtId="0" fontId="38" fillId="0" borderId="0" xfId="0" applyFont="1" applyAlignment="1">
      <alignment horizontal="left" vertical="center"/>
    </xf>
    <xf numFmtId="0" fontId="38" fillId="2" borderId="0" xfId="0" applyFont="1" applyFill="1" applyAlignment="1">
      <alignment horizontal="left" vertical="center"/>
    </xf>
    <xf numFmtId="0" fontId="38" fillId="0" borderId="0" xfId="0" applyNumberFormat="1" applyFont="1" applyBorder="1" applyAlignment="1">
      <alignment horizontal="left" vertical="center"/>
    </xf>
    <xf numFmtId="0" fontId="38" fillId="0" borderId="0" xfId="0" quotePrefix="1" applyFont="1" applyAlignment="1">
      <alignment horizontal="left" vertical="center"/>
    </xf>
    <xf numFmtId="10" fontId="38" fillId="0" borderId="0" xfId="0" applyNumberFormat="1" applyFont="1" applyAlignment="1">
      <alignment horizontal="left" vertical="center"/>
    </xf>
    <xf numFmtId="9" fontId="38" fillId="0" borderId="0" xfId="0" applyNumberFormat="1" applyFont="1" applyAlignment="1">
      <alignment horizontal="left" vertical="center"/>
    </xf>
    <xf numFmtId="41" fontId="38" fillId="0" borderId="0" xfId="0" applyNumberFormat="1" applyFont="1" applyAlignment="1">
      <alignment horizontal="left" vertical="center"/>
    </xf>
    <xf numFmtId="41" fontId="38" fillId="0" borderId="0" xfId="0" applyNumberFormat="1" applyFont="1"/>
    <xf numFmtId="0" fontId="38" fillId="0" borderId="0" xfId="0" applyNumberFormat="1" applyFont="1"/>
    <xf numFmtId="0" fontId="38" fillId="0" borderId="0" xfId="0" applyNumberFormat="1" applyFont="1" applyBorder="1"/>
    <xf numFmtId="3" fontId="38" fillId="0" borderId="0" xfId="0" applyNumberFormat="1" applyFont="1"/>
    <xf numFmtId="166" fontId="38" fillId="0" borderId="0" xfId="0" applyNumberFormat="1" applyFont="1"/>
    <xf numFmtId="43" fontId="38" fillId="0" borderId="0" xfId="0" applyNumberFormat="1" applyFont="1"/>
    <xf numFmtId="166" fontId="37" fillId="0" borderId="29" xfId="4" applyNumberFormat="1" applyFont="1" applyBorder="1" applyAlignment="1">
      <alignment horizontal="left" vertical="center"/>
    </xf>
    <xf numFmtId="0" fontId="37" fillId="0" borderId="59" xfId="0" applyNumberFormat="1" applyFont="1" applyBorder="1" applyAlignment="1">
      <alignment horizontal="left" vertical="center"/>
    </xf>
    <xf numFmtId="0" fontId="37" fillId="0" borderId="62" xfId="0" applyNumberFormat="1" applyFont="1" applyBorder="1" applyAlignment="1">
      <alignment horizontal="left" vertical="center"/>
    </xf>
    <xf numFmtId="0" fontId="38" fillId="0" borderId="62" xfId="0" applyNumberFormat="1" applyFont="1" applyBorder="1" applyAlignment="1">
      <alignment horizontal="left" vertical="center"/>
    </xf>
    <xf numFmtId="0" fontId="37" fillId="14" borderId="63" xfId="0" applyNumberFormat="1" applyFont="1" applyFill="1" applyBorder="1" applyAlignment="1">
      <alignment horizontal="left" vertical="center" wrapText="1"/>
    </xf>
    <xf numFmtId="166" fontId="37" fillId="14" borderId="64" xfId="4" applyNumberFormat="1" applyFont="1" applyFill="1" applyBorder="1" applyAlignment="1">
      <alignment horizontal="left" vertical="center" wrapText="1"/>
    </xf>
    <xf numFmtId="0" fontId="37" fillId="13" borderId="60" xfId="0" applyNumberFormat="1" applyFont="1" applyFill="1" applyBorder="1" applyAlignment="1">
      <alignment horizontal="center" vertical="center" wrapText="1"/>
    </xf>
    <xf numFmtId="0" fontId="37" fillId="13" borderId="61" xfId="0" applyNumberFormat="1" applyFont="1" applyFill="1" applyBorder="1" applyAlignment="1">
      <alignment horizontal="center" vertical="center" wrapText="1"/>
    </xf>
    <xf numFmtId="0" fontId="37" fillId="0" borderId="63" xfId="0" applyNumberFormat="1" applyFont="1" applyBorder="1" applyAlignment="1">
      <alignment horizontal="left" vertical="center"/>
    </xf>
    <xf numFmtId="166" fontId="37" fillId="0" borderId="64" xfId="4" applyNumberFormat="1" applyFont="1" applyBorder="1" applyAlignment="1">
      <alignment horizontal="left" vertical="center"/>
    </xf>
    <xf numFmtId="38" fontId="41" fillId="11" borderId="18" xfId="2" applyNumberFormat="1" applyFont="1" applyFill="1" applyBorder="1" applyAlignment="1" applyProtection="1">
      <alignment horizontal="center"/>
      <protection locked="0"/>
    </xf>
    <xf numFmtId="0" fontId="41" fillId="0" borderId="17" xfId="0" applyFont="1" applyBorder="1" applyProtection="1">
      <protection locked="0"/>
    </xf>
    <xf numFmtId="44" fontId="41" fillId="0" borderId="0" xfId="4" applyFont="1" applyBorder="1" applyAlignment="1" applyProtection="1">
      <alignment horizontal="left"/>
      <protection locked="0"/>
    </xf>
    <xf numFmtId="0" fontId="41" fillId="0" borderId="0" xfId="0" applyFont="1" applyAlignment="1">
      <alignment horizontal="left" indent="1"/>
    </xf>
    <xf numFmtId="10" fontId="42" fillId="0" borderId="18" xfId="7" applyNumberFormat="1" applyFont="1" applyBorder="1" applyAlignment="1" applyProtection="1">
      <alignment horizontal="center"/>
      <protection locked="0"/>
    </xf>
    <xf numFmtId="10" fontId="42" fillId="0" borderId="18" xfId="7" applyNumberFormat="1" applyFont="1" applyFill="1" applyBorder="1" applyAlignment="1" applyProtection="1">
      <alignment horizontal="center"/>
      <protection locked="0"/>
    </xf>
    <xf numFmtId="0" fontId="42" fillId="0" borderId="18" xfId="0" applyFont="1" applyBorder="1" applyProtection="1">
      <protection locked="0"/>
    </xf>
    <xf numFmtId="0" fontId="43" fillId="0" borderId="0" xfId="0" applyFont="1" applyAlignment="1">
      <alignment horizontal="left" vertical="center" indent="4" readingOrder="1"/>
    </xf>
    <xf numFmtId="0" fontId="44" fillId="0" borderId="0" xfId="0" applyFont="1" applyAlignment="1">
      <alignment horizontal="left" vertical="center" indent="4" readingOrder="1"/>
    </xf>
    <xf numFmtId="0" fontId="44" fillId="0" borderId="0" xfId="0" applyFont="1" applyAlignment="1">
      <alignment horizontal="left" vertical="center" readingOrder="1"/>
    </xf>
    <xf numFmtId="0" fontId="5" fillId="0" borderId="0" xfId="0" applyFont="1" applyAlignment="1">
      <alignment vertical="center"/>
    </xf>
    <xf numFmtId="0" fontId="45" fillId="0" borderId="0" xfId="0" applyFont="1" applyAlignment="1">
      <alignment vertical="center"/>
    </xf>
    <xf numFmtId="0" fontId="47" fillId="13" borderId="59" xfId="0" applyNumberFormat="1" applyFont="1" applyFill="1" applyBorder="1" applyAlignment="1">
      <alignment horizontal="left" vertical="center" wrapText="1"/>
    </xf>
    <xf numFmtId="0" fontId="5" fillId="12" borderId="29" xfId="0" applyFont="1" applyFill="1" applyBorder="1" applyProtection="1">
      <protection locked="0"/>
    </xf>
    <xf numFmtId="0" fontId="15" fillId="12" borderId="29" xfId="0" applyFont="1" applyFill="1" applyBorder="1" applyAlignment="1" applyProtection="1">
      <alignment horizontal="center" vertical="center"/>
      <protection locked="0"/>
    </xf>
    <xf numFmtId="0" fontId="1" fillId="0" borderId="15" xfId="1" applyFont="1" applyFill="1" applyBorder="1" applyAlignment="1" applyProtection="1">
      <alignment horizontal="center"/>
      <protection locked="0"/>
    </xf>
    <xf numFmtId="0" fontId="46" fillId="0" borderId="15" xfId="1" applyFont="1" applyFill="1" applyBorder="1" applyAlignment="1" applyProtection="1">
      <alignment horizontal="center"/>
      <protection locked="0"/>
    </xf>
    <xf numFmtId="0" fontId="12" fillId="0" borderId="18" xfId="0" applyFont="1" applyFill="1" applyBorder="1" applyAlignment="1" applyProtection="1">
      <alignment horizontal="center"/>
      <protection locked="0"/>
    </xf>
    <xf numFmtId="166" fontId="0" fillId="0" borderId="0" xfId="0" applyNumberFormat="1" applyBorder="1" applyProtection="1"/>
    <xf numFmtId="166" fontId="48" fillId="0" borderId="0" xfId="0" applyNumberFormat="1" applyFont="1" applyBorder="1" applyProtection="1"/>
    <xf numFmtId="166" fontId="0" fillId="0" borderId="20" xfId="0" applyNumberFormat="1" applyBorder="1" applyProtection="1"/>
    <xf numFmtId="44" fontId="0" fillId="0" borderId="18" xfId="4" applyFont="1" applyBorder="1" applyProtection="1"/>
    <xf numFmtId="44" fontId="48" fillId="0" borderId="65" xfId="4" applyFont="1" applyBorder="1" applyProtection="1"/>
    <xf numFmtId="44" fontId="0" fillId="0" borderId="21" xfId="0" applyNumberFormat="1" applyBorder="1" applyProtection="1"/>
    <xf numFmtId="9" fontId="0" fillId="0" borderId="20" xfId="7" applyFont="1" applyBorder="1" applyProtection="1"/>
    <xf numFmtId="166" fontId="35" fillId="0" borderId="18" xfId="4" applyNumberFormat="1" applyFont="1" applyFill="1" applyBorder="1" applyAlignment="1" applyProtection="1">
      <alignment vertical="center"/>
    </xf>
    <xf numFmtId="166" fontId="49" fillId="0" borderId="18" xfId="4" applyNumberFormat="1" applyFont="1" applyFill="1" applyBorder="1" applyAlignment="1" applyProtection="1">
      <alignment vertical="center"/>
    </xf>
    <xf numFmtId="166" fontId="36" fillId="11" borderId="21" xfId="4" applyNumberFormat="1" applyFont="1" applyFill="1" applyBorder="1" applyAlignment="1" applyProtection="1">
      <alignment vertical="center"/>
    </xf>
    <xf numFmtId="166" fontId="0" fillId="0" borderId="0" xfId="4" applyNumberFormat="1" applyFont="1" applyBorder="1" applyProtection="1"/>
    <xf numFmtId="166" fontId="23" fillId="0" borderId="0" xfId="4" applyNumberFormat="1" applyFont="1" applyFill="1" applyBorder="1" applyProtection="1"/>
    <xf numFmtId="166" fontId="0" fillId="0" borderId="0" xfId="4" applyNumberFormat="1" applyFont="1" applyFill="1" applyBorder="1" applyProtection="1"/>
    <xf numFmtId="166" fontId="22" fillId="0" borderId="0" xfId="4" applyNumberFormat="1" applyFont="1" applyFill="1" applyBorder="1" applyProtection="1"/>
    <xf numFmtId="44" fontId="0" fillId="0" borderId="0" xfId="0" applyNumberFormat="1" applyBorder="1" applyProtection="1"/>
    <xf numFmtId="44" fontId="0" fillId="0" borderId="0" xfId="4" applyFont="1" applyBorder="1" applyProtection="1"/>
    <xf numFmtId="43" fontId="0" fillId="0" borderId="6" xfId="0" applyNumberFormat="1" applyBorder="1" applyProtection="1"/>
    <xf numFmtId="43" fontId="0" fillId="0" borderId="0" xfId="0" applyNumberFormat="1" applyBorder="1" applyProtection="1"/>
    <xf numFmtId="44" fontId="0" fillId="0" borderId="0" xfId="4" applyFont="1" applyFill="1" applyBorder="1" applyProtection="1"/>
    <xf numFmtId="43" fontId="0" fillId="2" borderId="0" xfId="0" applyNumberFormat="1" applyFill="1" applyBorder="1" applyProtection="1"/>
    <xf numFmtId="164" fontId="7" fillId="2" borderId="22" xfId="2" quotePrefix="1" applyNumberFormat="1" applyFont="1" applyFill="1" applyBorder="1" applyAlignment="1" applyProtection="1">
      <alignment horizontal="center" vertical="center"/>
      <protection locked="0"/>
    </xf>
    <xf numFmtId="164" fontId="7" fillId="2" borderId="40" xfId="2" quotePrefix="1" applyNumberFormat="1" applyFont="1" applyFill="1" applyBorder="1" applyAlignment="1" applyProtection="1">
      <alignment horizontal="center" vertical="center"/>
      <protection locked="0"/>
    </xf>
    <xf numFmtId="164" fontId="7" fillId="2" borderId="26" xfId="2" quotePrefix="1" applyNumberFormat="1" applyFont="1" applyFill="1" applyBorder="1" applyAlignment="1" applyProtection="1">
      <alignment horizontal="center" vertical="center"/>
      <protection locked="0"/>
    </xf>
    <xf numFmtId="164" fontId="7" fillId="2" borderId="41" xfId="2" quotePrefix="1" applyNumberFormat="1" applyFont="1" applyFill="1" applyBorder="1" applyAlignment="1" applyProtection="1">
      <alignment horizontal="center" vertical="center"/>
      <protection locked="0"/>
    </xf>
    <xf numFmtId="164" fontId="7" fillId="2" borderId="24" xfId="2" quotePrefix="1" applyNumberFormat="1" applyFont="1" applyFill="1" applyBorder="1" applyAlignment="1" applyProtection="1">
      <alignment horizontal="center" vertical="center"/>
      <protection locked="0"/>
    </xf>
    <xf numFmtId="164" fontId="7" fillId="2" borderId="27" xfId="2" quotePrefix="1" applyNumberFormat="1" applyFont="1" applyFill="1" applyBorder="1" applyAlignment="1" applyProtection="1">
      <alignment horizontal="center" vertical="center"/>
      <protection locked="0"/>
    </xf>
    <xf numFmtId="9" fontId="7" fillId="2" borderId="1" xfId="7" applyFont="1" applyFill="1" applyBorder="1" applyAlignment="1" applyProtection="1">
      <alignment horizontal="center" vertical="center"/>
      <protection locked="0"/>
    </xf>
    <xf numFmtId="9" fontId="7" fillId="8" borderId="1" xfId="7" applyFont="1" applyFill="1" applyBorder="1" applyAlignment="1" applyProtection="1">
      <alignment horizontal="center" vertical="center"/>
      <protection locked="0"/>
    </xf>
    <xf numFmtId="166" fontId="38" fillId="0" borderId="29" xfId="4" applyNumberFormat="1" applyFont="1" applyBorder="1" applyAlignment="1" applyProtection="1">
      <alignment horizontal="left" vertical="center"/>
      <protection locked="0"/>
    </xf>
    <xf numFmtId="166" fontId="37" fillId="0" borderId="60" xfId="4" applyNumberFormat="1" applyFont="1" applyBorder="1" applyAlignment="1" applyProtection="1">
      <alignment horizontal="left" vertical="center"/>
      <protection locked="0"/>
    </xf>
    <xf numFmtId="166" fontId="37" fillId="0" borderId="29" xfId="4" applyNumberFormat="1" applyFont="1" applyBorder="1" applyAlignment="1" applyProtection="1">
      <alignment horizontal="left" vertical="center"/>
      <protection locked="0"/>
    </xf>
    <xf numFmtId="166" fontId="38" fillId="0" borderId="56" xfId="4" applyNumberFormat="1" applyFont="1" applyBorder="1" applyAlignment="1" applyProtection="1">
      <alignment horizontal="left" vertical="center"/>
      <protection locked="0"/>
    </xf>
    <xf numFmtId="166" fontId="37" fillId="0" borderId="61" xfId="4" applyNumberFormat="1" applyFont="1" applyBorder="1" applyAlignment="1" applyProtection="1">
      <alignment horizontal="left" vertical="center"/>
      <protection locked="0"/>
    </xf>
    <xf numFmtId="166" fontId="37" fillId="0" borderId="56" xfId="4" applyNumberFormat="1" applyFont="1" applyBorder="1" applyAlignment="1" applyProtection="1">
      <alignment horizontal="left" vertical="center"/>
      <protection locked="0"/>
    </xf>
    <xf numFmtId="0" fontId="0" fillId="0" borderId="66" xfId="0" applyBorder="1"/>
    <xf numFmtId="0" fontId="0" fillId="0" borderId="67" xfId="0" applyBorder="1"/>
    <xf numFmtId="0" fontId="0" fillId="0" borderId="68" xfId="0" applyBorder="1"/>
    <xf numFmtId="0" fontId="0" fillId="0" borderId="7" xfId="0" applyBorder="1"/>
    <xf numFmtId="0" fontId="0" fillId="0" borderId="0" xfId="0" applyBorder="1"/>
    <xf numFmtId="0" fontId="0" fillId="0" borderId="6" xfId="0" applyBorder="1"/>
    <xf numFmtId="0" fontId="0" fillId="0" borderId="31" xfId="0" applyBorder="1"/>
    <xf numFmtId="0" fontId="0" fillId="0" borderId="32" xfId="0" applyBorder="1"/>
    <xf numFmtId="0" fontId="0" fillId="0" borderId="33" xfId="0" applyBorder="1"/>
    <xf numFmtId="0" fontId="4" fillId="12" borderId="29" xfId="1" applyFont="1" applyFill="1" applyBorder="1" applyAlignment="1" applyProtection="1">
      <protection locked="0"/>
    </xf>
    <xf numFmtId="0" fontId="25" fillId="12" borderId="29" xfId="1" applyFill="1" applyBorder="1" applyAlignment="1" applyProtection="1">
      <protection locked="0"/>
    </xf>
    <xf numFmtId="0" fontId="25" fillId="12" borderId="56" xfId="1" applyFill="1" applyBorder="1" applyAlignment="1" applyProtection="1">
      <protection locked="0"/>
    </xf>
    <xf numFmtId="0" fontId="19" fillId="0" borderId="7" xfId="0" applyFont="1" applyFill="1" applyBorder="1" applyAlignment="1" applyProtection="1">
      <alignment horizontal="center"/>
      <protection locked="0"/>
    </xf>
    <xf numFmtId="0" fontId="0" fillId="0" borderId="0" xfId="0" applyFill="1" applyBorder="1" applyAlignment="1" applyProtection="1">
      <alignment horizontal="center"/>
      <protection locked="0"/>
    </xf>
    <xf numFmtId="0" fontId="3" fillId="12" borderId="29" xfId="1" applyFont="1" applyFill="1" applyBorder="1" applyAlignment="1" applyProtection="1">
      <protection locked="0"/>
    </xf>
    <xf numFmtId="0" fontId="12" fillId="4" borderId="15" xfId="0" applyFont="1" applyFill="1" applyBorder="1" applyAlignment="1" applyProtection="1">
      <alignment horizontal="center" vertical="center"/>
      <protection locked="0"/>
    </xf>
    <xf numFmtId="0" fontId="12" fillId="4" borderId="16" xfId="0" applyFont="1" applyFill="1" applyBorder="1" applyAlignment="1" applyProtection="1">
      <alignment horizontal="center" vertical="center"/>
      <protection locked="0"/>
    </xf>
    <xf numFmtId="0" fontId="18" fillId="0" borderId="0" xfId="0" applyFont="1" applyBorder="1" applyAlignment="1" applyProtection="1">
      <alignment horizontal="center"/>
      <protection locked="0"/>
    </xf>
    <xf numFmtId="0" fontId="18" fillId="0" borderId="6" xfId="0" applyFont="1" applyBorder="1" applyAlignment="1" applyProtection="1">
      <alignment horizontal="center"/>
      <protection locked="0"/>
    </xf>
    <xf numFmtId="9" fontId="5" fillId="0" borderId="7" xfId="0" quotePrefix="1" applyNumberFormat="1" applyFont="1" applyFill="1" applyBorder="1" applyAlignment="1" applyProtection="1">
      <alignment horizontal="left" indent="1"/>
      <protection locked="0"/>
    </xf>
    <xf numFmtId="9" fontId="5" fillId="0" borderId="0" xfId="0" quotePrefix="1" applyNumberFormat="1" applyFont="1" applyFill="1" applyBorder="1" applyAlignment="1" applyProtection="1">
      <alignment horizontal="left" indent="1"/>
      <protection locked="0"/>
    </xf>
    <xf numFmtId="9" fontId="5" fillId="0" borderId="18" xfId="0" quotePrefix="1" applyNumberFormat="1" applyFont="1" applyFill="1" applyBorder="1" applyAlignment="1" applyProtection="1">
      <alignment horizontal="left" indent="1"/>
      <protection locked="0"/>
    </xf>
    <xf numFmtId="9" fontId="5" fillId="0" borderId="7" xfId="0" quotePrefix="1" applyNumberFormat="1" applyFont="1" applyFill="1" applyBorder="1" applyAlignment="1" applyProtection="1">
      <alignment horizontal="left" indent="2"/>
      <protection locked="0"/>
    </xf>
    <xf numFmtId="9" fontId="5" fillId="0" borderId="0" xfId="0" quotePrefix="1" applyNumberFormat="1" applyFont="1" applyFill="1" applyBorder="1" applyAlignment="1" applyProtection="1">
      <alignment horizontal="left" indent="2"/>
      <protection locked="0"/>
    </xf>
    <xf numFmtId="9" fontId="5" fillId="0" borderId="18" xfId="0" quotePrefix="1" applyNumberFormat="1" applyFont="1" applyFill="1" applyBorder="1" applyAlignment="1" applyProtection="1">
      <alignment horizontal="left" indent="2"/>
      <protection locked="0"/>
    </xf>
    <xf numFmtId="0" fontId="39" fillId="0" borderId="0" xfId="0" applyFont="1" applyAlignment="1">
      <alignment horizontal="center" vertical="center"/>
    </xf>
    <xf numFmtId="0" fontId="40" fillId="0" borderId="0" xfId="0" applyFont="1" applyAlignment="1">
      <alignment vertical="center" wrapText="1"/>
    </xf>
    <xf numFmtId="0" fontId="14" fillId="3" borderId="43" xfId="0" applyFont="1" applyFill="1" applyBorder="1" applyAlignment="1">
      <alignment horizontal="center" vertical="center"/>
    </xf>
    <xf numFmtId="0" fontId="14" fillId="3" borderId="44" xfId="0" applyFont="1" applyFill="1" applyBorder="1" applyAlignment="1">
      <alignment horizontal="center" vertical="center"/>
    </xf>
    <xf numFmtId="0" fontId="14" fillId="3" borderId="45" xfId="0" applyFont="1" applyFill="1" applyBorder="1" applyAlignment="1">
      <alignment horizontal="center" vertical="center"/>
    </xf>
    <xf numFmtId="0" fontId="13" fillId="2" borderId="0" xfId="0" applyNumberFormat="1" applyFont="1" applyFill="1" applyBorder="1" applyAlignment="1">
      <alignment horizontal="center" vertical="center"/>
    </xf>
    <xf numFmtId="0" fontId="7" fillId="2" borderId="0" xfId="0" applyNumberFormat="1" applyFont="1" applyFill="1" applyBorder="1" applyAlignment="1">
      <alignment horizontal="center" vertical="center"/>
    </xf>
    <xf numFmtId="0" fontId="34" fillId="2" borderId="0" xfId="0" applyNumberFormat="1" applyFont="1" applyFill="1" applyBorder="1" applyAlignment="1">
      <alignment horizontal="center" vertical="center"/>
    </xf>
  </cellXfs>
  <cellStyles count="10">
    <cellStyle name="20% - Accent3" xfId="1" builtinId="38"/>
    <cellStyle name="20% - Accent3 2" xfId="9" xr:uid="{00000000-0005-0000-0000-000001000000}"/>
    <cellStyle name="Comma" xfId="2" builtinId="3"/>
    <cellStyle name="Comma 2" xfId="3" xr:uid="{00000000-0005-0000-0000-000003000000}"/>
    <cellStyle name="Currency" xfId="4" builtinId="4"/>
    <cellStyle name="Normal" xfId="0" builtinId="0"/>
    <cellStyle name="Normal 2" xfId="5" xr:uid="{00000000-0005-0000-0000-000006000000}"/>
    <cellStyle name="Normal 3" xfId="6" xr:uid="{00000000-0005-0000-0000-000007000000}"/>
    <cellStyle name="Percent" xfId="7" builtinId="5"/>
    <cellStyle name="Percent 2" xfId="8" xr:uid="{00000000-0005-0000-0000-00000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xdr:from>
      <xdr:col>0</xdr:col>
      <xdr:colOff>0</xdr:colOff>
      <xdr:row>5</xdr:row>
      <xdr:rowOff>57150</xdr:rowOff>
    </xdr:from>
    <xdr:to>
      <xdr:col>10</xdr:col>
      <xdr:colOff>353009</xdr:colOff>
      <xdr:row>9</xdr:row>
      <xdr:rowOff>122098</xdr:rowOff>
    </xdr:to>
    <xdr:sp macro="" textlink="">
      <xdr:nvSpPr>
        <xdr:cNvPr id="2" name="TextBox 17">
          <a:extLst>
            <a:ext uri="{FF2B5EF4-FFF2-40B4-BE49-F238E27FC236}">
              <a16:creationId xmlns:a16="http://schemas.microsoft.com/office/drawing/2014/main" id="{0FC6A15F-C5A4-4A87-A3E4-8A42353303E1}"/>
            </a:ext>
          </a:extLst>
        </xdr:cNvPr>
        <xdr:cNvSpPr txBox="1"/>
      </xdr:nvSpPr>
      <xdr:spPr>
        <a:xfrm>
          <a:off x="0" y="866775"/>
          <a:ext cx="6830009" cy="712648"/>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4000">
              <a:latin typeface="Bahnschrift SemiBold Condensed" panose="020B0502040204020203" pitchFamily="34" charset="0"/>
            </a:rPr>
            <a:t>BONUS PLAN MODELING TOOL</a:t>
          </a:r>
          <a:endParaRPr lang="en-US" sz="4000" baseline="30000">
            <a:latin typeface="Bahnschrift SemiBold Condensed" panose="020B0502040204020203" pitchFamily="34" charset="0"/>
          </a:endParaRPr>
        </a:p>
      </xdr:txBody>
    </xdr:sp>
    <xdr:clientData/>
  </xdr:twoCellAnchor>
  <xdr:twoCellAnchor editAs="oneCell">
    <xdr:from>
      <xdr:col>0</xdr:col>
      <xdr:colOff>0</xdr:colOff>
      <xdr:row>0</xdr:row>
      <xdr:rowOff>0</xdr:rowOff>
    </xdr:from>
    <xdr:to>
      <xdr:col>17</xdr:col>
      <xdr:colOff>38100</xdr:colOff>
      <xdr:row>4</xdr:row>
      <xdr:rowOff>1799</xdr:rowOff>
    </xdr:to>
    <xdr:pic>
      <xdr:nvPicPr>
        <xdr:cNvPr id="3" name="Picture 2" descr="A close up of a logo&#10;&#10;Description automatically generated">
          <a:extLst>
            <a:ext uri="{FF2B5EF4-FFF2-40B4-BE49-F238E27FC236}">
              <a16:creationId xmlns:a16="http://schemas.microsoft.com/office/drawing/2014/main" id="{3324B6DC-B7B9-4FB5-B661-C91BFF4CC4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049000" cy="649499"/>
        </a:xfrm>
        <a:prstGeom prst="rect">
          <a:avLst/>
        </a:prstGeom>
      </xdr:spPr>
    </xdr:pic>
    <xdr:clientData/>
  </xdr:twoCellAnchor>
  <xdr:twoCellAnchor>
    <xdr:from>
      <xdr:col>0</xdr:col>
      <xdr:colOff>38100</xdr:colOff>
      <xdr:row>39</xdr:row>
      <xdr:rowOff>2979</xdr:rowOff>
    </xdr:from>
    <xdr:to>
      <xdr:col>8</xdr:col>
      <xdr:colOff>342900</xdr:colOff>
      <xdr:row>52</xdr:row>
      <xdr:rowOff>77828</xdr:rowOff>
    </xdr:to>
    <xdr:sp macro="" textlink="">
      <xdr:nvSpPr>
        <xdr:cNvPr id="4" name="TextBox 4">
          <a:extLst>
            <a:ext uri="{FF2B5EF4-FFF2-40B4-BE49-F238E27FC236}">
              <a16:creationId xmlns:a16="http://schemas.microsoft.com/office/drawing/2014/main" id="{50F17AE2-FC1F-4D17-802D-D98E038A6166}"/>
            </a:ext>
          </a:extLst>
        </xdr:cNvPr>
        <xdr:cNvSpPr txBox="1"/>
      </xdr:nvSpPr>
      <xdr:spPr>
        <a:xfrm>
          <a:off x="38100" y="6270429"/>
          <a:ext cx="5181600" cy="213859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900">
              <a:solidFill>
                <a:schemeClr val="tx1">
                  <a:lumMod val="85000"/>
                  <a:lumOff val="15000"/>
                </a:schemeClr>
              </a:solidFill>
              <a:latin typeface="Open Sans" panose="020B0606030504020204" pitchFamily="34" charset="0"/>
              <a:ea typeface="Open Sans" panose="020B0606030504020204" pitchFamily="34" charset="0"/>
              <a:cs typeface="Open Sans" panose="020B0606030504020204" pitchFamily="34" charset="0"/>
            </a:rPr>
            <a:t>Copyright ©2019 by The Great Game of Business, Inc.</a:t>
          </a:r>
        </a:p>
        <a:p>
          <a:r>
            <a:rPr lang="en-US" sz="900">
              <a:solidFill>
                <a:schemeClr val="tx1">
                  <a:lumMod val="85000"/>
                  <a:lumOff val="15000"/>
                </a:schemeClr>
              </a:solidFill>
              <a:latin typeface="Open Sans" panose="020B0606030504020204" pitchFamily="34" charset="0"/>
              <a:ea typeface="Open Sans" panose="020B0606030504020204" pitchFamily="34" charset="0"/>
              <a:cs typeface="Open Sans" panose="020B0606030504020204" pitchFamily="34" charset="0"/>
            </a:rPr>
            <a:t>All rights reserved.  FOR PERSONAL USE ONLY.</a:t>
          </a:r>
        </a:p>
        <a:p>
          <a:r>
            <a:rPr lang="en-US" sz="800">
              <a:solidFill>
                <a:schemeClr val="tx1">
                  <a:lumMod val="85000"/>
                  <a:lumOff val="15000"/>
                </a:schemeClr>
              </a:solidFill>
              <a:latin typeface="Open Sans" panose="020B0606030504020204" pitchFamily="34" charset="0"/>
              <a:ea typeface="Open Sans" panose="020B0606030504020204" pitchFamily="34" charset="0"/>
              <a:cs typeface="Open Sans" panose="020B0606030504020204" pitchFamily="34" charset="0"/>
            </a:rPr>
            <a:t>No part of this publication may be reproduced or transmitted in any form or by any means, electronic or mechanical, including photocopying, recording, or use of any information-storage or retrieval system, for any purpose without express written permission of The Great Game of Business.</a:t>
          </a:r>
        </a:p>
        <a:p>
          <a:endParaRPr lang="en-US" sz="800">
            <a:solidFill>
              <a:schemeClr val="tx1">
                <a:lumMod val="85000"/>
                <a:lumOff val="15000"/>
              </a:schemeClr>
            </a:solidFill>
            <a:latin typeface="Open Sans" panose="020B0606030504020204" pitchFamily="34" charset="0"/>
            <a:ea typeface="Open Sans" panose="020B0606030504020204" pitchFamily="34" charset="0"/>
            <a:cs typeface="Open Sans" panose="020B0606030504020204" pitchFamily="34" charset="0"/>
          </a:endParaRPr>
        </a:p>
        <a:p>
          <a:endParaRPr lang="en-US" sz="800">
            <a:solidFill>
              <a:schemeClr val="tx1">
                <a:lumMod val="85000"/>
                <a:lumOff val="15000"/>
              </a:schemeClr>
            </a:solidFill>
            <a:latin typeface="Open Sans" panose="020B0606030504020204" pitchFamily="34" charset="0"/>
            <a:ea typeface="Open Sans" panose="020B0606030504020204" pitchFamily="34" charset="0"/>
            <a:cs typeface="Open Sans" panose="020B0606030504020204" pitchFamily="34" charset="0"/>
          </a:endParaRPr>
        </a:p>
        <a:p>
          <a:r>
            <a:rPr lang="en-US" sz="1100" kern="1200">
              <a:solidFill>
                <a:schemeClr val="tx1"/>
              </a:solidFill>
              <a:effectLst/>
              <a:latin typeface="+mn-lt"/>
              <a:ea typeface="+mn-ea"/>
              <a:cs typeface="+mn-cs"/>
            </a:rPr>
            <a:t>The Great Game of Business, Inc.® and its affiliates do not provide tax, legal or accounting advice. This material has been prepared for informational purposes only, and is not intended to provide, and should not be relied on for, tax, legal or accounting advice. Because laws vary from state to state (and from country to country), you should consult your own tax, legal and accounting advisors before finalizing your bonus plan.   </a:t>
          </a:r>
        </a:p>
        <a:p>
          <a:r>
            <a:rPr lang="en-US" sz="1100" kern="1200">
              <a:solidFill>
                <a:schemeClr val="tx1"/>
              </a:solidFill>
              <a:effectLst/>
              <a:latin typeface="+mn-lt"/>
              <a:ea typeface="+mn-ea"/>
              <a:cs typeface="+mn-cs"/>
            </a:rPr>
            <a:t> </a:t>
          </a:r>
          <a:endParaRPr lang="en-US" sz="1800" kern="1200">
            <a:solidFill>
              <a:schemeClr val="tx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333375</xdr:colOff>
      <xdr:row>4</xdr:row>
      <xdr:rowOff>66675</xdr:rowOff>
    </xdr:from>
    <xdr:to>
      <xdr:col>0</xdr:col>
      <xdr:colOff>542899</xdr:colOff>
      <xdr:row>5</xdr:row>
      <xdr:rowOff>180937</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a:xfrm>
          <a:off x="333375" y="914400"/>
          <a:ext cx="209524" cy="304762"/>
        </a:xfrm>
        <a:prstGeom prst="rect">
          <a:avLst/>
        </a:prstGeom>
      </xdr:spPr>
    </xdr:pic>
    <xdr:clientData/>
  </xdr:twoCellAnchor>
  <xdr:twoCellAnchor editAs="oneCell">
    <xdr:from>
      <xdr:col>10</xdr:col>
      <xdr:colOff>66675</xdr:colOff>
      <xdr:row>20</xdr:row>
      <xdr:rowOff>152400</xdr:rowOff>
    </xdr:from>
    <xdr:to>
      <xdr:col>10</xdr:col>
      <xdr:colOff>276199</xdr:colOff>
      <xdr:row>22</xdr:row>
      <xdr:rowOff>85687</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9782175" y="3914775"/>
          <a:ext cx="209524" cy="304762"/>
        </a:xfrm>
        <a:prstGeom prst="rect">
          <a:avLst/>
        </a:prstGeom>
      </xdr:spPr>
    </xdr:pic>
    <xdr:clientData/>
  </xdr:twoCellAnchor>
  <xdr:twoCellAnchor editAs="oneCell">
    <xdr:from>
      <xdr:col>8</xdr:col>
      <xdr:colOff>95250</xdr:colOff>
      <xdr:row>11</xdr:row>
      <xdr:rowOff>38100</xdr:rowOff>
    </xdr:from>
    <xdr:to>
      <xdr:col>8</xdr:col>
      <xdr:colOff>304774</xdr:colOff>
      <xdr:row>12</xdr:row>
      <xdr:rowOff>133314</xdr:rowOff>
    </xdr:to>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3"/>
        <a:stretch>
          <a:fillRect/>
        </a:stretch>
      </xdr:blipFill>
      <xdr:spPr>
        <a:xfrm>
          <a:off x="7886700" y="2114550"/>
          <a:ext cx="209524" cy="285714"/>
        </a:xfrm>
        <a:prstGeom prst="rect">
          <a:avLst/>
        </a:prstGeom>
      </xdr:spPr>
    </xdr:pic>
    <xdr:clientData/>
  </xdr:twoCellAnchor>
  <xdr:twoCellAnchor editAs="oneCell">
    <xdr:from>
      <xdr:col>1</xdr:col>
      <xdr:colOff>1400175</xdr:colOff>
      <xdr:row>28</xdr:row>
      <xdr:rowOff>95250</xdr:rowOff>
    </xdr:from>
    <xdr:to>
      <xdr:col>1</xdr:col>
      <xdr:colOff>1590651</xdr:colOff>
      <xdr:row>29</xdr:row>
      <xdr:rowOff>180939</xdr:rowOff>
    </xdr:to>
    <xdr:pic>
      <xdr:nvPicPr>
        <xdr:cNvPr id="9" name="Picture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4"/>
        <a:stretch>
          <a:fillRect/>
        </a:stretch>
      </xdr:blipFill>
      <xdr:spPr>
        <a:xfrm>
          <a:off x="2009775" y="5334000"/>
          <a:ext cx="190476" cy="285714"/>
        </a:xfrm>
        <a:prstGeom prst="rect">
          <a:avLst/>
        </a:prstGeom>
      </xdr:spPr>
    </xdr:pic>
    <xdr:clientData/>
  </xdr:twoCellAnchor>
  <xdr:twoCellAnchor editAs="oneCell">
    <xdr:from>
      <xdr:col>6</xdr:col>
      <xdr:colOff>828675</xdr:colOff>
      <xdr:row>29</xdr:row>
      <xdr:rowOff>28575</xdr:rowOff>
    </xdr:from>
    <xdr:to>
      <xdr:col>7</xdr:col>
      <xdr:colOff>104751</xdr:colOff>
      <xdr:row>30</xdr:row>
      <xdr:rowOff>142837</xdr:rowOff>
    </xdr:to>
    <xdr:pic>
      <xdr:nvPicPr>
        <xdr:cNvPr id="10" name="Picture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5"/>
        <a:stretch>
          <a:fillRect/>
        </a:stretch>
      </xdr:blipFill>
      <xdr:spPr>
        <a:xfrm>
          <a:off x="6791325" y="5457825"/>
          <a:ext cx="190476" cy="304762"/>
        </a:xfrm>
        <a:prstGeom prst="rect">
          <a:avLst/>
        </a:prstGeom>
      </xdr:spPr>
    </xdr:pic>
    <xdr:clientData/>
  </xdr:twoCellAnchor>
  <xdr:twoCellAnchor editAs="oneCell">
    <xdr:from>
      <xdr:col>9</xdr:col>
      <xdr:colOff>409575</xdr:colOff>
      <xdr:row>56</xdr:row>
      <xdr:rowOff>47625</xdr:rowOff>
    </xdr:from>
    <xdr:to>
      <xdr:col>9</xdr:col>
      <xdr:colOff>628623</xdr:colOff>
      <xdr:row>57</xdr:row>
      <xdr:rowOff>133312</xdr:rowOff>
    </xdr:to>
    <xdr:pic>
      <xdr:nvPicPr>
        <xdr:cNvPr id="12" name="Picture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6"/>
        <a:stretch>
          <a:fillRect/>
        </a:stretch>
      </xdr:blipFill>
      <xdr:spPr>
        <a:xfrm>
          <a:off x="9144000" y="10553700"/>
          <a:ext cx="219048" cy="304762"/>
        </a:xfrm>
        <a:prstGeom prst="rect">
          <a:avLst/>
        </a:prstGeom>
      </xdr:spPr>
    </xdr:pic>
    <xdr:clientData/>
  </xdr:twoCellAnchor>
  <xdr:twoCellAnchor editAs="oneCell">
    <xdr:from>
      <xdr:col>1</xdr:col>
      <xdr:colOff>1028700</xdr:colOff>
      <xdr:row>65</xdr:row>
      <xdr:rowOff>104775</xdr:rowOff>
    </xdr:from>
    <xdr:to>
      <xdr:col>1</xdr:col>
      <xdr:colOff>1219176</xdr:colOff>
      <xdr:row>67</xdr:row>
      <xdr:rowOff>19013</xdr:rowOff>
    </xdr:to>
    <xdr:pic>
      <xdr:nvPicPr>
        <xdr:cNvPr id="13" name="Picture 12">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7"/>
        <a:stretch>
          <a:fillRect/>
        </a:stretch>
      </xdr:blipFill>
      <xdr:spPr>
        <a:xfrm>
          <a:off x="1638300" y="12325350"/>
          <a:ext cx="190476" cy="295238"/>
        </a:xfrm>
        <a:prstGeom prst="rect">
          <a:avLst/>
        </a:prstGeom>
      </xdr:spPr>
    </xdr:pic>
    <xdr:clientData/>
  </xdr:twoCellAnchor>
  <xdr:twoCellAnchor>
    <xdr:from>
      <xdr:col>9</xdr:col>
      <xdr:colOff>0</xdr:colOff>
      <xdr:row>31</xdr:row>
      <xdr:rowOff>104775</xdr:rowOff>
    </xdr:from>
    <xdr:to>
      <xdr:col>9</xdr:col>
      <xdr:colOff>133350</xdr:colOff>
      <xdr:row>37</xdr:row>
      <xdr:rowOff>85725</xdr:rowOff>
    </xdr:to>
    <xdr:sp macro="" textlink="">
      <xdr:nvSpPr>
        <xdr:cNvPr id="16" name="Right Brace 15">
          <a:extLst>
            <a:ext uri="{FF2B5EF4-FFF2-40B4-BE49-F238E27FC236}">
              <a16:creationId xmlns:a16="http://schemas.microsoft.com/office/drawing/2014/main" id="{00000000-0008-0000-0100-000010000000}"/>
            </a:ext>
          </a:extLst>
        </xdr:cNvPr>
        <xdr:cNvSpPr/>
      </xdr:nvSpPr>
      <xdr:spPr>
        <a:xfrm>
          <a:off x="8734425" y="5915025"/>
          <a:ext cx="133350" cy="11239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9</xdr:col>
      <xdr:colOff>9525</xdr:colOff>
      <xdr:row>38</xdr:row>
      <xdr:rowOff>0</xdr:rowOff>
    </xdr:from>
    <xdr:to>
      <xdr:col>9</xdr:col>
      <xdr:colOff>142875</xdr:colOff>
      <xdr:row>43</xdr:row>
      <xdr:rowOff>171450</xdr:rowOff>
    </xdr:to>
    <xdr:sp macro="" textlink="">
      <xdr:nvSpPr>
        <xdr:cNvPr id="17" name="Right Brace 16">
          <a:extLst>
            <a:ext uri="{FF2B5EF4-FFF2-40B4-BE49-F238E27FC236}">
              <a16:creationId xmlns:a16="http://schemas.microsoft.com/office/drawing/2014/main" id="{00000000-0008-0000-0100-000011000000}"/>
            </a:ext>
          </a:extLst>
        </xdr:cNvPr>
        <xdr:cNvSpPr/>
      </xdr:nvSpPr>
      <xdr:spPr>
        <a:xfrm>
          <a:off x="8743950" y="7143750"/>
          <a:ext cx="133350" cy="11239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9</xdr:col>
      <xdr:colOff>19050</xdr:colOff>
      <xdr:row>44</xdr:row>
      <xdr:rowOff>123825</xdr:rowOff>
    </xdr:from>
    <xdr:to>
      <xdr:col>9</xdr:col>
      <xdr:colOff>152400</xdr:colOff>
      <xdr:row>50</xdr:row>
      <xdr:rowOff>104775</xdr:rowOff>
    </xdr:to>
    <xdr:sp macro="" textlink="">
      <xdr:nvSpPr>
        <xdr:cNvPr id="19" name="Right Brace 18">
          <a:extLst>
            <a:ext uri="{FF2B5EF4-FFF2-40B4-BE49-F238E27FC236}">
              <a16:creationId xmlns:a16="http://schemas.microsoft.com/office/drawing/2014/main" id="{00000000-0008-0000-0100-000013000000}"/>
            </a:ext>
          </a:extLst>
        </xdr:cNvPr>
        <xdr:cNvSpPr/>
      </xdr:nvSpPr>
      <xdr:spPr>
        <a:xfrm>
          <a:off x="8753475" y="8410575"/>
          <a:ext cx="133350" cy="11239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editAs="oneCell">
    <xdr:from>
      <xdr:col>10</xdr:col>
      <xdr:colOff>152400</xdr:colOff>
      <xdr:row>40</xdr:row>
      <xdr:rowOff>66675</xdr:rowOff>
    </xdr:from>
    <xdr:to>
      <xdr:col>10</xdr:col>
      <xdr:colOff>342876</xdr:colOff>
      <xdr:row>41</xdr:row>
      <xdr:rowOff>171413</xdr:rowOff>
    </xdr:to>
    <xdr:pic>
      <xdr:nvPicPr>
        <xdr:cNvPr id="20" name="Picture 19">
          <a:extLst>
            <a:ext uri="{FF2B5EF4-FFF2-40B4-BE49-F238E27FC236}">
              <a16:creationId xmlns:a16="http://schemas.microsoft.com/office/drawing/2014/main" id="{00000000-0008-0000-0100-000014000000}"/>
            </a:ext>
          </a:extLst>
        </xdr:cNvPr>
        <xdr:cNvPicPr>
          <a:picLocks noChangeAspect="1"/>
        </xdr:cNvPicPr>
      </xdr:nvPicPr>
      <xdr:blipFill>
        <a:blip xmlns:r="http://schemas.openxmlformats.org/officeDocument/2006/relationships" r:embed="rId7"/>
        <a:stretch>
          <a:fillRect/>
        </a:stretch>
      </xdr:blipFill>
      <xdr:spPr>
        <a:xfrm>
          <a:off x="9867900" y="7591425"/>
          <a:ext cx="190476" cy="295238"/>
        </a:xfrm>
        <a:prstGeom prst="rect">
          <a:avLst/>
        </a:prstGeom>
      </xdr:spPr>
    </xdr:pic>
    <xdr:clientData/>
  </xdr:twoCellAnchor>
  <xdr:twoCellAnchor editAs="oneCell">
    <xdr:from>
      <xdr:col>9</xdr:col>
      <xdr:colOff>428625</xdr:colOff>
      <xdr:row>62</xdr:row>
      <xdr:rowOff>95250</xdr:rowOff>
    </xdr:from>
    <xdr:to>
      <xdr:col>9</xdr:col>
      <xdr:colOff>628625</xdr:colOff>
      <xdr:row>64</xdr:row>
      <xdr:rowOff>28536</xdr:rowOff>
    </xdr:to>
    <xdr:pic>
      <xdr:nvPicPr>
        <xdr:cNvPr id="21" name="Picture 20">
          <a:extLst>
            <a:ext uri="{FF2B5EF4-FFF2-40B4-BE49-F238E27FC236}">
              <a16:creationId xmlns:a16="http://schemas.microsoft.com/office/drawing/2014/main" id="{00000000-0008-0000-0100-000015000000}"/>
            </a:ext>
          </a:extLst>
        </xdr:cNvPr>
        <xdr:cNvPicPr>
          <a:picLocks noChangeAspect="1"/>
        </xdr:cNvPicPr>
      </xdr:nvPicPr>
      <xdr:blipFill>
        <a:blip xmlns:r="http://schemas.openxmlformats.org/officeDocument/2006/relationships" r:embed="rId8"/>
        <a:stretch>
          <a:fillRect/>
        </a:stretch>
      </xdr:blipFill>
      <xdr:spPr>
        <a:xfrm>
          <a:off x="9163050" y="11858625"/>
          <a:ext cx="200000" cy="314286"/>
        </a:xfrm>
        <a:prstGeom prst="rect">
          <a:avLst/>
        </a:prstGeom>
      </xdr:spPr>
    </xdr:pic>
    <xdr:clientData/>
  </xdr:twoCellAnchor>
  <xdr:twoCellAnchor editAs="oneCell">
    <xdr:from>
      <xdr:col>9</xdr:col>
      <xdr:colOff>428625</xdr:colOff>
      <xdr:row>69</xdr:row>
      <xdr:rowOff>9525</xdr:rowOff>
    </xdr:from>
    <xdr:to>
      <xdr:col>9</xdr:col>
      <xdr:colOff>619101</xdr:colOff>
      <xdr:row>70</xdr:row>
      <xdr:rowOff>104739</xdr:rowOff>
    </xdr:to>
    <xdr:pic>
      <xdr:nvPicPr>
        <xdr:cNvPr id="22" name="Picture 21">
          <a:extLst>
            <a:ext uri="{FF2B5EF4-FFF2-40B4-BE49-F238E27FC236}">
              <a16:creationId xmlns:a16="http://schemas.microsoft.com/office/drawing/2014/main" id="{00000000-0008-0000-0100-000016000000}"/>
            </a:ext>
          </a:extLst>
        </xdr:cNvPr>
        <xdr:cNvPicPr>
          <a:picLocks noChangeAspect="1"/>
        </xdr:cNvPicPr>
      </xdr:nvPicPr>
      <xdr:blipFill>
        <a:blip xmlns:r="http://schemas.openxmlformats.org/officeDocument/2006/relationships" r:embed="rId9"/>
        <a:stretch>
          <a:fillRect/>
        </a:stretch>
      </xdr:blipFill>
      <xdr:spPr>
        <a:xfrm>
          <a:off x="9163050" y="13106400"/>
          <a:ext cx="190476" cy="285714"/>
        </a:xfrm>
        <a:prstGeom prst="rect">
          <a:avLst/>
        </a:prstGeom>
      </xdr:spPr>
    </xdr:pic>
    <xdr:clientData/>
  </xdr:twoCellAnchor>
  <xdr:twoCellAnchor>
    <xdr:from>
      <xdr:col>9</xdr:col>
      <xdr:colOff>219075</xdr:colOff>
      <xdr:row>72</xdr:row>
      <xdr:rowOff>114300</xdr:rowOff>
    </xdr:from>
    <xdr:to>
      <xdr:col>9</xdr:col>
      <xdr:colOff>619101</xdr:colOff>
      <xdr:row>74</xdr:row>
      <xdr:rowOff>38063</xdr:rowOff>
    </xdr:to>
    <xdr:grpSp>
      <xdr:nvGrpSpPr>
        <xdr:cNvPr id="26" name="Group 25">
          <a:extLst>
            <a:ext uri="{FF2B5EF4-FFF2-40B4-BE49-F238E27FC236}">
              <a16:creationId xmlns:a16="http://schemas.microsoft.com/office/drawing/2014/main" id="{00000000-0008-0000-0100-00001A000000}"/>
            </a:ext>
          </a:extLst>
        </xdr:cNvPr>
        <xdr:cNvGrpSpPr/>
      </xdr:nvGrpSpPr>
      <xdr:grpSpPr>
        <a:xfrm>
          <a:off x="9382366" y="13433224"/>
          <a:ext cx="400026" cy="293510"/>
          <a:chOff x="8953500" y="13782675"/>
          <a:chExt cx="400026" cy="304763"/>
        </a:xfrm>
      </xdr:grpSpPr>
      <xdr:pic>
        <xdr:nvPicPr>
          <xdr:cNvPr id="24" name="Picture 23">
            <a:extLst>
              <a:ext uri="{FF2B5EF4-FFF2-40B4-BE49-F238E27FC236}">
                <a16:creationId xmlns:a16="http://schemas.microsoft.com/office/drawing/2014/main" id="{00000000-0008-0000-0100-000018000000}"/>
              </a:ext>
            </a:extLst>
          </xdr:cNvPr>
          <xdr:cNvPicPr>
            <a:picLocks noChangeAspect="1"/>
          </xdr:cNvPicPr>
        </xdr:nvPicPr>
        <xdr:blipFill>
          <a:blip xmlns:r="http://schemas.openxmlformats.org/officeDocument/2006/relationships" r:embed="rId10"/>
          <a:stretch>
            <a:fillRect/>
          </a:stretch>
        </xdr:blipFill>
        <xdr:spPr>
          <a:xfrm>
            <a:off x="9163050" y="13792200"/>
            <a:ext cx="190476" cy="295238"/>
          </a:xfrm>
          <a:prstGeom prst="rect">
            <a:avLst/>
          </a:prstGeom>
        </xdr:spPr>
      </xdr:pic>
      <xdr:pic>
        <xdr:nvPicPr>
          <xdr:cNvPr id="25" name="Picture 24">
            <a:extLst>
              <a:ext uri="{FF2B5EF4-FFF2-40B4-BE49-F238E27FC236}">
                <a16:creationId xmlns:a16="http://schemas.microsoft.com/office/drawing/2014/main" id="{00000000-0008-0000-0100-000019000000}"/>
              </a:ext>
            </a:extLst>
          </xdr:cNvPr>
          <xdr:cNvPicPr>
            <a:picLocks noChangeAspect="1"/>
          </xdr:cNvPicPr>
        </xdr:nvPicPr>
        <xdr:blipFill>
          <a:blip xmlns:r="http://schemas.openxmlformats.org/officeDocument/2006/relationships" r:embed="rId1"/>
          <a:stretch>
            <a:fillRect/>
          </a:stretch>
        </xdr:blipFill>
        <xdr:spPr>
          <a:xfrm>
            <a:off x="8953500" y="13782675"/>
            <a:ext cx="209524" cy="304762"/>
          </a:xfrm>
          <a:prstGeom prst="rect">
            <a:avLst/>
          </a:prstGeom>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EA8BA-7EEF-4A08-93B7-1F80596CADB7}">
  <dimension ref="A15:M52"/>
  <sheetViews>
    <sheetView tabSelected="1" topLeftCell="A37" workbookViewId="0">
      <selection activeCell="I46" sqref="A46:I52"/>
    </sheetView>
  </sheetViews>
  <sheetFormatPr defaultRowHeight="12.5" x14ac:dyDescent="0.25"/>
  <sheetData>
    <row r="15" spans="1:13" ht="15.5" x14ac:dyDescent="0.25">
      <c r="A15" s="242" t="s">
        <v>121</v>
      </c>
      <c r="B15" s="191"/>
      <c r="C15" s="191"/>
      <c r="D15" s="191"/>
      <c r="E15" s="191"/>
      <c r="F15" s="191"/>
      <c r="G15" s="191"/>
      <c r="H15" s="191"/>
      <c r="I15" s="191"/>
      <c r="J15" s="191"/>
      <c r="K15" s="191"/>
      <c r="L15" s="191"/>
      <c r="M15" s="191"/>
    </row>
    <row r="16" spans="1:13" x14ac:dyDescent="0.25">
      <c r="A16" s="241" t="s">
        <v>111</v>
      </c>
      <c r="B16" s="191"/>
      <c r="C16" s="191"/>
      <c r="D16" s="191"/>
      <c r="E16" s="191"/>
      <c r="F16" s="191"/>
      <c r="G16" s="191"/>
      <c r="H16" s="191"/>
      <c r="I16" s="191"/>
      <c r="J16" s="191"/>
      <c r="K16" s="191"/>
      <c r="L16" s="191"/>
      <c r="M16" s="191"/>
    </row>
    <row r="17" spans="1:13" x14ac:dyDescent="0.25">
      <c r="A17" s="241" t="s">
        <v>112</v>
      </c>
      <c r="B17" s="191"/>
      <c r="C17" s="191"/>
      <c r="D17" s="191"/>
      <c r="E17" s="191"/>
      <c r="F17" s="191"/>
      <c r="G17" s="191"/>
      <c r="H17" s="191"/>
      <c r="I17" s="191"/>
      <c r="J17" s="191"/>
      <c r="K17" s="191"/>
      <c r="L17" s="191"/>
      <c r="M17" s="191"/>
    </row>
    <row r="18" spans="1:13" x14ac:dyDescent="0.25">
      <c r="A18" s="241" t="s">
        <v>113</v>
      </c>
      <c r="B18" s="191"/>
      <c r="C18" s="191"/>
      <c r="D18" s="191"/>
      <c r="E18" s="191"/>
      <c r="F18" s="191"/>
      <c r="G18" s="191"/>
      <c r="H18" s="191"/>
      <c r="I18" s="191"/>
      <c r="J18" s="191"/>
      <c r="K18" s="191"/>
      <c r="L18" s="191"/>
      <c r="M18" s="191"/>
    </row>
    <row r="19" spans="1:13" x14ac:dyDescent="0.25">
      <c r="A19" s="241" t="s">
        <v>135</v>
      </c>
      <c r="B19" s="191"/>
      <c r="C19" s="191"/>
      <c r="D19" s="191"/>
      <c r="E19" s="191"/>
      <c r="F19" s="191"/>
      <c r="G19" s="191"/>
      <c r="H19" s="191"/>
      <c r="I19" s="191"/>
      <c r="J19" s="191"/>
      <c r="K19" s="191"/>
      <c r="L19" s="191"/>
      <c r="M19" s="191"/>
    </row>
    <row r="20" spans="1:13" x14ac:dyDescent="0.25">
      <c r="A20" s="241" t="s">
        <v>114</v>
      </c>
      <c r="B20" s="191"/>
      <c r="C20" s="191"/>
      <c r="D20" s="191"/>
      <c r="E20" s="191"/>
      <c r="F20" s="191"/>
      <c r="G20" s="191"/>
      <c r="H20" s="191"/>
      <c r="I20" s="191"/>
      <c r="J20" s="191"/>
      <c r="K20" s="191"/>
      <c r="L20" s="191"/>
      <c r="M20" s="191"/>
    </row>
    <row r="21" spans="1:13" x14ac:dyDescent="0.25">
      <c r="A21" s="241" t="s">
        <v>115</v>
      </c>
      <c r="B21" s="191"/>
      <c r="C21" s="191"/>
      <c r="D21" s="191"/>
      <c r="E21" s="191"/>
      <c r="F21" s="191"/>
      <c r="G21" s="191"/>
      <c r="H21" s="191"/>
      <c r="I21" s="191"/>
      <c r="J21" s="191"/>
      <c r="K21" s="191"/>
      <c r="L21" s="191"/>
      <c r="M21" s="191"/>
    </row>
    <row r="22" spans="1:13" x14ac:dyDescent="0.25">
      <c r="A22" s="241" t="s">
        <v>116</v>
      </c>
      <c r="B22" s="191"/>
      <c r="C22" s="191"/>
      <c r="D22" s="191"/>
      <c r="E22" s="191"/>
      <c r="F22" s="191"/>
      <c r="G22" s="191"/>
      <c r="H22" s="191"/>
      <c r="I22" s="191"/>
      <c r="J22" s="191"/>
      <c r="K22" s="191"/>
      <c r="L22" s="191"/>
      <c r="M22" s="191"/>
    </row>
    <row r="23" spans="1:13" x14ac:dyDescent="0.25">
      <c r="A23" s="241" t="s">
        <v>136</v>
      </c>
      <c r="B23" s="191"/>
      <c r="C23" s="191"/>
      <c r="D23" s="191"/>
      <c r="E23" s="191"/>
      <c r="F23" s="191"/>
      <c r="G23" s="191"/>
      <c r="H23" s="191"/>
      <c r="I23" s="191"/>
      <c r="J23" s="191"/>
      <c r="K23" s="191"/>
      <c r="L23" s="191"/>
      <c r="M23" s="191"/>
    </row>
    <row r="24" spans="1:13" x14ac:dyDescent="0.25">
      <c r="A24" s="241" t="s">
        <v>117</v>
      </c>
      <c r="B24" s="191"/>
      <c r="C24" s="191"/>
      <c r="D24" s="191"/>
      <c r="E24" s="191"/>
      <c r="F24" s="191"/>
      <c r="G24" s="191"/>
      <c r="H24" s="191"/>
      <c r="I24" s="191"/>
      <c r="J24" s="191"/>
      <c r="K24" s="191"/>
      <c r="L24" s="191"/>
      <c r="M24" s="191"/>
    </row>
    <row r="25" spans="1:13" x14ac:dyDescent="0.25">
      <c r="A25" s="241" t="s">
        <v>118</v>
      </c>
      <c r="B25" s="191"/>
      <c r="C25" s="191"/>
      <c r="D25" s="191"/>
      <c r="E25" s="191"/>
      <c r="F25" s="191"/>
      <c r="G25" s="191"/>
      <c r="H25" s="191"/>
      <c r="I25" s="191"/>
      <c r="J25" s="191"/>
      <c r="K25" s="191"/>
      <c r="L25" s="191"/>
      <c r="M25" s="191"/>
    </row>
    <row r="26" spans="1:13" x14ac:dyDescent="0.25">
      <c r="A26" s="241" t="s">
        <v>119</v>
      </c>
      <c r="B26" s="191"/>
      <c r="C26" s="191"/>
      <c r="D26" s="191"/>
      <c r="E26" s="191"/>
      <c r="F26" s="191"/>
      <c r="G26" s="191"/>
      <c r="H26" s="191"/>
      <c r="I26" s="191"/>
      <c r="J26" s="191"/>
      <c r="K26" s="191"/>
      <c r="L26" s="191"/>
      <c r="M26" s="191"/>
    </row>
    <row r="27" spans="1:13" x14ac:dyDescent="0.25">
      <c r="A27" s="191"/>
      <c r="B27" s="191"/>
      <c r="C27" s="191"/>
      <c r="D27" s="191"/>
      <c r="E27" s="191"/>
      <c r="F27" s="191"/>
      <c r="G27" s="191"/>
      <c r="H27" s="191"/>
      <c r="I27" s="191"/>
      <c r="J27" s="191"/>
      <c r="K27" s="191"/>
      <c r="L27" s="191"/>
      <c r="M27" s="191"/>
    </row>
    <row r="28" spans="1:13" ht="15.5" x14ac:dyDescent="0.25">
      <c r="A28" s="242" t="s">
        <v>120</v>
      </c>
      <c r="B28" s="191"/>
      <c r="C28" s="191"/>
      <c r="D28" s="191"/>
      <c r="E28" s="191"/>
      <c r="F28" s="191"/>
      <c r="G28" s="191"/>
      <c r="H28" s="191"/>
      <c r="I28" s="191"/>
      <c r="J28" s="191"/>
      <c r="K28" s="191"/>
      <c r="L28" s="191"/>
      <c r="M28" s="191"/>
    </row>
    <row r="29" spans="1:13" x14ac:dyDescent="0.25">
      <c r="A29" s="241" t="s">
        <v>140</v>
      </c>
      <c r="B29" s="191"/>
      <c r="C29" s="191"/>
      <c r="D29" s="191"/>
      <c r="E29" s="191"/>
      <c r="F29" s="191"/>
      <c r="G29" s="191"/>
      <c r="H29" s="191"/>
      <c r="I29" s="191"/>
      <c r="J29" s="191"/>
      <c r="K29" s="191"/>
      <c r="L29" s="191"/>
      <c r="M29" s="191"/>
    </row>
    <row r="30" spans="1:13" x14ac:dyDescent="0.25">
      <c r="A30" s="241" t="s">
        <v>138</v>
      </c>
      <c r="B30" s="191"/>
      <c r="C30" s="191"/>
      <c r="D30" s="191"/>
      <c r="E30" s="191"/>
      <c r="F30" s="191"/>
      <c r="G30" s="191"/>
      <c r="H30" s="191"/>
      <c r="I30" s="191"/>
      <c r="J30" s="191"/>
      <c r="K30" s="191"/>
      <c r="L30" s="191"/>
      <c r="M30" s="191"/>
    </row>
    <row r="31" spans="1:13" x14ac:dyDescent="0.25">
      <c r="A31" s="241" t="s">
        <v>139</v>
      </c>
      <c r="B31" s="191"/>
      <c r="C31" s="191"/>
      <c r="D31" s="191"/>
      <c r="E31" s="191"/>
      <c r="F31" s="191"/>
      <c r="G31" s="191"/>
      <c r="H31" s="191"/>
      <c r="I31" s="191"/>
      <c r="J31" s="191"/>
      <c r="K31" s="191"/>
      <c r="L31" s="191"/>
      <c r="M31" s="191"/>
    </row>
    <row r="32" spans="1:13" x14ac:dyDescent="0.25">
      <c r="A32" s="241" t="s">
        <v>137</v>
      </c>
      <c r="B32" s="191"/>
      <c r="C32" s="191"/>
      <c r="D32" s="191"/>
      <c r="E32" s="191"/>
      <c r="F32" s="191"/>
      <c r="G32" s="191"/>
      <c r="H32" s="191"/>
      <c r="I32" s="191"/>
      <c r="J32" s="191"/>
      <c r="K32" s="191"/>
      <c r="L32" s="191"/>
      <c r="M32" s="191"/>
    </row>
    <row r="33" spans="1:13" x14ac:dyDescent="0.25">
      <c r="A33" s="241" t="s">
        <v>141</v>
      </c>
      <c r="B33" s="191"/>
      <c r="C33" s="191"/>
      <c r="D33" s="191"/>
      <c r="E33" s="191"/>
      <c r="F33" s="191"/>
      <c r="G33" s="191"/>
      <c r="H33" s="191"/>
      <c r="I33" s="191"/>
      <c r="J33" s="191"/>
      <c r="K33" s="191"/>
      <c r="L33" s="191"/>
      <c r="M33" s="191"/>
    </row>
    <row r="34" spans="1:13" x14ac:dyDescent="0.25">
      <c r="A34" s="191"/>
      <c r="B34" s="191"/>
      <c r="C34" s="191"/>
      <c r="D34" s="191"/>
      <c r="E34" s="191"/>
      <c r="F34" s="191"/>
      <c r="G34" s="191"/>
      <c r="H34" s="191"/>
      <c r="I34" s="191"/>
      <c r="J34" s="191"/>
      <c r="K34" s="191"/>
      <c r="L34" s="191"/>
      <c r="M34" s="191"/>
    </row>
    <row r="35" spans="1:13" x14ac:dyDescent="0.25">
      <c r="A35" s="241" t="s">
        <v>143</v>
      </c>
      <c r="B35" s="191"/>
      <c r="C35" s="191"/>
      <c r="D35" s="191"/>
      <c r="E35" s="191"/>
      <c r="F35" s="191"/>
      <c r="G35" s="191"/>
      <c r="H35" s="191"/>
      <c r="I35" s="191"/>
      <c r="J35" s="191"/>
      <c r="K35" s="191"/>
      <c r="L35" s="191"/>
      <c r="M35" s="191"/>
    </row>
    <row r="36" spans="1:13" x14ac:dyDescent="0.25">
      <c r="A36" s="241" t="s">
        <v>144</v>
      </c>
      <c r="B36" s="191"/>
      <c r="C36" s="191"/>
      <c r="D36" s="191"/>
      <c r="E36" s="191"/>
      <c r="F36" s="191"/>
      <c r="G36" s="191"/>
      <c r="H36" s="191"/>
      <c r="I36" s="191"/>
      <c r="J36" s="191"/>
      <c r="K36" s="191"/>
      <c r="L36" s="191"/>
      <c r="M36" s="191"/>
    </row>
    <row r="37" spans="1:13" x14ac:dyDescent="0.25">
      <c r="A37" s="241" t="s">
        <v>145</v>
      </c>
      <c r="B37" s="191"/>
      <c r="C37" s="191"/>
      <c r="D37" s="191"/>
      <c r="E37" s="191"/>
      <c r="F37" s="191"/>
      <c r="G37" s="191"/>
      <c r="H37" s="191"/>
      <c r="I37" s="191"/>
      <c r="J37" s="191"/>
      <c r="K37" s="191"/>
      <c r="L37" s="191"/>
      <c r="M37" s="191"/>
    </row>
    <row r="38" spans="1:13" x14ac:dyDescent="0.25">
      <c r="A38" s="191"/>
      <c r="B38" s="191"/>
      <c r="C38" s="191"/>
      <c r="D38" s="191"/>
      <c r="E38" s="191"/>
      <c r="F38" s="191"/>
      <c r="G38" s="191"/>
      <c r="H38" s="191"/>
      <c r="I38" s="191"/>
      <c r="J38" s="191"/>
      <c r="K38" s="191"/>
      <c r="L38" s="191"/>
      <c r="M38" s="191"/>
    </row>
    <row r="46" spans="1:13" x14ac:dyDescent="0.25">
      <c r="A46" s="283"/>
      <c r="B46" s="284"/>
      <c r="C46" s="284"/>
      <c r="D46" s="284"/>
      <c r="E46" s="284"/>
      <c r="F46" s="284"/>
      <c r="G46" s="284"/>
      <c r="H46" s="284"/>
      <c r="I46" s="285"/>
    </row>
    <row r="47" spans="1:13" x14ac:dyDescent="0.25">
      <c r="A47" s="286"/>
      <c r="B47" s="287"/>
      <c r="C47" s="287"/>
      <c r="D47" s="287"/>
      <c r="E47" s="287"/>
      <c r="F47" s="287"/>
      <c r="G47" s="287"/>
      <c r="H47" s="287"/>
      <c r="I47" s="288"/>
    </row>
    <row r="48" spans="1:13" x14ac:dyDescent="0.25">
      <c r="A48" s="286"/>
      <c r="B48" s="287"/>
      <c r="C48" s="287"/>
      <c r="D48" s="287"/>
      <c r="E48" s="287"/>
      <c r="F48" s="287"/>
      <c r="G48" s="287"/>
      <c r="H48" s="287"/>
      <c r="I48" s="288"/>
    </row>
    <row r="49" spans="1:9" x14ac:dyDescent="0.25">
      <c r="A49" s="286"/>
      <c r="B49" s="287"/>
      <c r="C49" s="287"/>
      <c r="D49" s="287"/>
      <c r="E49" s="287"/>
      <c r="F49" s="287"/>
      <c r="G49" s="287"/>
      <c r="H49" s="287"/>
      <c r="I49" s="288"/>
    </row>
    <row r="50" spans="1:9" x14ac:dyDescent="0.25">
      <c r="A50" s="286"/>
      <c r="B50" s="287"/>
      <c r="C50" s="287"/>
      <c r="D50" s="287"/>
      <c r="E50" s="287"/>
      <c r="F50" s="287"/>
      <c r="G50" s="287"/>
      <c r="H50" s="287"/>
      <c r="I50" s="288"/>
    </row>
    <row r="51" spans="1:9" x14ac:dyDescent="0.25">
      <c r="A51" s="286"/>
      <c r="B51" s="287"/>
      <c r="C51" s="287"/>
      <c r="D51" s="287"/>
      <c r="E51" s="287"/>
      <c r="F51" s="287"/>
      <c r="G51" s="287"/>
      <c r="H51" s="287"/>
      <c r="I51" s="288"/>
    </row>
    <row r="52" spans="1:9" x14ac:dyDescent="0.25">
      <c r="A52" s="289"/>
      <c r="B52" s="290"/>
      <c r="C52" s="290"/>
      <c r="D52" s="290"/>
      <c r="E52" s="290"/>
      <c r="F52" s="290"/>
      <c r="G52" s="290"/>
      <c r="H52" s="290"/>
      <c r="I52" s="291"/>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Q78"/>
  <sheetViews>
    <sheetView showGridLines="0" topLeftCell="A61" zoomScale="79" zoomScaleNormal="79" workbookViewId="0">
      <selection activeCell="C18" sqref="C18"/>
    </sheetView>
  </sheetViews>
  <sheetFormatPr defaultRowHeight="12.5" x14ac:dyDescent="0.25"/>
  <cols>
    <col min="2" max="2" width="25.81640625" customWidth="1"/>
    <col min="3" max="3" width="13.453125" bestFit="1" customWidth="1"/>
    <col min="4" max="8" width="13.81640625" customWidth="1"/>
    <col min="9" max="9" width="14.1796875" customWidth="1"/>
    <col min="10" max="10" width="14.81640625" bestFit="1" customWidth="1"/>
    <col min="11" max="11" width="10.81640625" customWidth="1"/>
    <col min="12" max="12" width="12.81640625" customWidth="1"/>
    <col min="13" max="14" width="10.81640625" customWidth="1"/>
    <col min="15" max="15" width="12.1796875" customWidth="1"/>
  </cols>
  <sheetData>
    <row r="1" spans="2:13" ht="13" thickBot="1" x14ac:dyDescent="0.3"/>
    <row r="2" spans="2:13" ht="20" x14ac:dyDescent="0.4">
      <c r="B2" s="184"/>
      <c r="C2" s="185"/>
      <c r="D2" s="185"/>
      <c r="E2" s="185"/>
      <c r="F2" s="108"/>
      <c r="G2" s="108"/>
      <c r="H2" s="108"/>
      <c r="I2" s="108"/>
      <c r="J2" s="186"/>
    </row>
    <row r="3" spans="2:13" ht="20" x14ac:dyDescent="0.4">
      <c r="B3" s="187" t="s">
        <v>69</v>
      </c>
      <c r="C3" s="188"/>
      <c r="D3" s="188"/>
      <c r="E3" s="300" t="s">
        <v>133</v>
      </c>
      <c r="F3" s="301"/>
      <c r="G3" s="292"/>
      <c r="H3" s="293"/>
      <c r="I3" s="293"/>
      <c r="J3" s="294"/>
    </row>
    <row r="4" spans="2:13" ht="13" x14ac:dyDescent="0.3">
      <c r="B4" s="232"/>
      <c r="C4" s="112"/>
      <c r="D4" s="112"/>
      <c r="E4" s="112"/>
      <c r="F4" s="112"/>
      <c r="G4" s="112"/>
      <c r="H4" s="112"/>
      <c r="I4" s="112"/>
      <c r="J4" s="117"/>
    </row>
    <row r="5" spans="2:13" ht="14.5" x14ac:dyDescent="0.35">
      <c r="B5" s="136" t="s">
        <v>22</v>
      </c>
      <c r="C5" s="297" t="s">
        <v>79</v>
      </c>
      <c r="D5" s="293"/>
      <c r="E5" s="293"/>
      <c r="F5" s="293"/>
      <c r="G5" s="112"/>
      <c r="H5" s="112"/>
      <c r="I5" s="112"/>
      <c r="J5" s="117"/>
    </row>
    <row r="6" spans="2:13" ht="14.5" x14ac:dyDescent="0.35">
      <c r="B6" s="136" t="s">
        <v>23</v>
      </c>
      <c r="C6" s="297" t="s">
        <v>80</v>
      </c>
      <c r="D6" s="293"/>
      <c r="E6" s="293"/>
      <c r="F6" s="293"/>
      <c r="G6" s="112"/>
      <c r="H6" s="112"/>
      <c r="I6" s="112"/>
      <c r="J6" s="117"/>
    </row>
    <row r="7" spans="2:13" ht="14.5" x14ac:dyDescent="0.35">
      <c r="B7" s="136" t="s">
        <v>24</v>
      </c>
      <c r="C7" s="293" t="s">
        <v>73</v>
      </c>
      <c r="D7" s="293"/>
      <c r="E7" s="293"/>
      <c r="F7" s="293"/>
      <c r="G7" s="112"/>
      <c r="H7" s="105" t="s">
        <v>25</v>
      </c>
      <c r="I7" s="106"/>
      <c r="J7" s="117"/>
    </row>
    <row r="8" spans="2:13" ht="13.5" thickBot="1" x14ac:dyDescent="0.35">
      <c r="B8" s="136"/>
      <c r="C8" s="139"/>
      <c r="D8" s="112"/>
      <c r="E8" s="139"/>
      <c r="F8" s="112"/>
      <c r="G8" s="112"/>
      <c r="H8" s="112"/>
      <c r="I8" s="112"/>
      <c r="J8" s="117"/>
    </row>
    <row r="9" spans="2:13" x14ac:dyDescent="0.25">
      <c r="B9" s="107"/>
      <c r="C9" s="108"/>
      <c r="D9" s="109"/>
      <c r="E9" s="110" t="s">
        <v>26</v>
      </c>
      <c r="F9" s="108"/>
      <c r="G9" s="110" t="s">
        <v>27</v>
      </c>
      <c r="H9" s="111" t="s">
        <v>5</v>
      </c>
      <c r="I9" s="112"/>
      <c r="J9" s="117"/>
    </row>
    <row r="10" spans="2:13" x14ac:dyDescent="0.25">
      <c r="B10" s="118" t="s">
        <v>134</v>
      </c>
      <c r="C10" s="112" t="s">
        <v>28</v>
      </c>
      <c r="D10" s="113" t="s">
        <v>29</v>
      </c>
      <c r="E10" s="113" t="s">
        <v>70</v>
      </c>
      <c r="F10" s="113" t="s">
        <v>30</v>
      </c>
      <c r="G10" s="114" t="s">
        <v>31</v>
      </c>
      <c r="H10" s="115" t="s">
        <v>32</v>
      </c>
      <c r="I10" s="112"/>
      <c r="J10" s="117"/>
      <c r="L10" s="53"/>
    </row>
    <row r="11" spans="2:13" x14ac:dyDescent="0.25">
      <c r="B11" s="116"/>
      <c r="C11" s="112"/>
      <c r="D11" s="112"/>
      <c r="E11" s="112"/>
      <c r="F11" s="112"/>
      <c r="G11" s="112"/>
      <c r="H11" s="117"/>
      <c r="I11" s="112"/>
      <c r="J11" s="189"/>
      <c r="L11" s="53"/>
    </row>
    <row r="12" spans="2:13" ht="14.5" x14ac:dyDescent="0.35">
      <c r="B12" s="244" t="s">
        <v>33</v>
      </c>
      <c r="C12" s="119"/>
      <c r="D12" s="120">
        <v>450000</v>
      </c>
      <c r="E12" s="121">
        <v>0.1</v>
      </c>
      <c r="F12" s="249">
        <f>SUM(D12*E12)+D12</f>
        <v>495000</v>
      </c>
      <c r="G12" s="122">
        <v>0.2</v>
      </c>
      <c r="H12" s="252">
        <f>F12*G12</f>
        <v>99000</v>
      </c>
      <c r="I12" s="233"/>
      <c r="J12" s="117"/>
      <c r="L12" s="53"/>
      <c r="M12" s="36"/>
    </row>
    <row r="13" spans="2:13" ht="14.5" x14ac:dyDescent="0.35">
      <c r="B13" s="244" t="s">
        <v>34</v>
      </c>
      <c r="C13" s="119"/>
      <c r="D13" s="120">
        <v>650000</v>
      </c>
      <c r="E13" s="121">
        <v>0.1</v>
      </c>
      <c r="F13" s="249">
        <f>SUM(D13*E13)+D13</f>
        <v>715000</v>
      </c>
      <c r="G13" s="122">
        <v>0.2</v>
      </c>
      <c r="H13" s="252">
        <f>F13*G13</f>
        <v>143000</v>
      </c>
      <c r="I13" s="234"/>
      <c r="J13" s="117"/>
      <c r="L13" s="35"/>
      <c r="M13" s="36"/>
    </row>
    <row r="14" spans="2:13" ht="15" x14ac:dyDescent="0.4">
      <c r="B14" s="244" t="s">
        <v>123</v>
      </c>
      <c r="C14" s="112"/>
      <c r="D14" s="120"/>
      <c r="E14" s="192"/>
      <c r="F14" s="250">
        <f>SUM(D14*E14)+D14</f>
        <v>0</v>
      </c>
      <c r="G14" s="122"/>
      <c r="H14" s="253">
        <f>SUM(F14*G14)</f>
        <v>0</v>
      </c>
      <c r="I14" s="180"/>
      <c r="J14" s="117"/>
      <c r="L14" s="37"/>
      <c r="M14" s="36"/>
    </row>
    <row r="15" spans="2:13" ht="13" thickBot="1" x14ac:dyDescent="0.3">
      <c r="B15" s="123"/>
      <c r="C15" s="124"/>
      <c r="D15" s="125"/>
      <c r="E15" s="124"/>
      <c r="F15" s="251">
        <f>SUM(F12:F14)</f>
        <v>1210000</v>
      </c>
      <c r="G15" s="126"/>
      <c r="H15" s="254">
        <f>SUM(H12:H14)</f>
        <v>242000</v>
      </c>
      <c r="I15" s="180"/>
      <c r="J15" s="117"/>
      <c r="L15" s="37"/>
      <c r="M15" s="36"/>
    </row>
    <row r="16" spans="2:13" ht="13" thickBot="1" x14ac:dyDescent="0.3">
      <c r="B16" s="116"/>
      <c r="C16" s="112"/>
      <c r="D16" s="112"/>
      <c r="E16" s="112"/>
      <c r="F16" s="112"/>
      <c r="G16" s="143"/>
      <c r="H16" s="180"/>
      <c r="I16" s="180"/>
      <c r="J16" s="117"/>
      <c r="L16" s="37"/>
      <c r="M16" s="36"/>
    </row>
    <row r="17" spans="2:17" ht="14.5" x14ac:dyDescent="0.35">
      <c r="B17" s="127" t="s">
        <v>110</v>
      </c>
      <c r="C17" s="195" t="s">
        <v>82</v>
      </c>
      <c r="D17" s="246" t="s">
        <v>129</v>
      </c>
      <c r="E17" s="246" t="s">
        <v>130</v>
      </c>
      <c r="F17" s="246" t="s">
        <v>131</v>
      </c>
      <c r="G17" s="246" t="s">
        <v>132</v>
      </c>
      <c r="H17" s="194" t="s">
        <v>81</v>
      </c>
      <c r="I17" s="128"/>
      <c r="J17" s="129"/>
      <c r="K17" s="33"/>
      <c r="L17" s="32"/>
      <c r="M17" s="32"/>
      <c r="N17" s="38"/>
    </row>
    <row r="18" spans="2:17" ht="14.5" x14ac:dyDescent="0.35">
      <c r="B18" s="136" t="s">
        <v>83</v>
      </c>
      <c r="C18" s="245">
        <v>2016</v>
      </c>
      <c r="D18" s="198"/>
      <c r="E18" s="198"/>
      <c r="F18" s="198"/>
      <c r="G18" s="199">
        <v>650000</v>
      </c>
      <c r="H18" s="132" t="s">
        <v>74</v>
      </c>
      <c r="I18" s="133"/>
      <c r="J18" s="231"/>
      <c r="K18" s="3"/>
      <c r="L18" s="40"/>
      <c r="M18" s="41"/>
      <c r="N18" s="38"/>
    </row>
    <row r="19" spans="2:17" ht="14.5" x14ac:dyDescent="0.35">
      <c r="B19" s="130" t="s">
        <v>84</v>
      </c>
      <c r="C19" s="245">
        <v>2017</v>
      </c>
      <c r="D19" s="198"/>
      <c r="E19" s="198"/>
      <c r="F19" s="198"/>
      <c r="G19" s="199">
        <v>500000</v>
      </c>
      <c r="H19" s="134" t="s">
        <v>70</v>
      </c>
      <c r="I19" s="135"/>
      <c r="J19" s="256">
        <f>'Threshold Calculator'!C10</f>
        <v>-240000</v>
      </c>
      <c r="K19" s="42"/>
      <c r="L19" s="43"/>
      <c r="M19" s="42"/>
      <c r="N19" s="43"/>
    </row>
    <row r="20" spans="2:17" ht="14.5" x14ac:dyDescent="0.35">
      <c r="B20" s="136" t="s">
        <v>85</v>
      </c>
      <c r="C20" s="245">
        <v>2018</v>
      </c>
      <c r="D20" s="198">
        <v>112000</v>
      </c>
      <c r="E20" s="198">
        <v>290000</v>
      </c>
      <c r="F20" s="198">
        <v>433000</v>
      </c>
      <c r="G20" s="199">
        <v>590000</v>
      </c>
      <c r="H20" s="137" t="s">
        <v>96</v>
      </c>
      <c r="I20" s="138"/>
      <c r="J20" s="256">
        <f>'Threshold Calculator'!C11</f>
        <v>50000</v>
      </c>
      <c r="K20" s="42"/>
      <c r="L20" s="43"/>
      <c r="M20" s="42"/>
      <c r="N20" s="43"/>
    </row>
    <row r="21" spans="2:17" ht="14" x14ac:dyDescent="0.3">
      <c r="B21" s="136"/>
      <c r="C21" s="193"/>
      <c r="D21" s="143"/>
      <c r="E21" s="143"/>
      <c r="F21" s="143"/>
      <c r="G21" s="141"/>
      <c r="H21" s="137" t="s">
        <v>76</v>
      </c>
      <c r="I21" s="138"/>
      <c r="J21" s="256">
        <f>'Threshold Calculator'!C12</f>
        <v>-100000</v>
      </c>
      <c r="K21" s="42"/>
      <c r="L21" s="43"/>
      <c r="M21" s="42"/>
      <c r="N21" s="43"/>
    </row>
    <row r="22" spans="2:17" ht="14.5" x14ac:dyDescent="0.35">
      <c r="B22" s="136" t="s">
        <v>66</v>
      </c>
      <c r="C22" s="245">
        <v>2019</v>
      </c>
      <c r="D22" s="198">
        <v>162500</v>
      </c>
      <c r="E22" s="198">
        <v>325000</v>
      </c>
      <c r="F22" s="198">
        <v>487500</v>
      </c>
      <c r="G22" s="199">
        <v>650000</v>
      </c>
      <c r="H22" s="137" t="s">
        <v>97</v>
      </c>
      <c r="I22" s="138"/>
      <c r="J22" s="256">
        <f>'Threshold Calculator'!C15</f>
        <v>-10000</v>
      </c>
      <c r="K22" s="42"/>
      <c r="L22" s="43"/>
      <c r="M22" s="42"/>
      <c r="N22" s="43"/>
    </row>
    <row r="23" spans="2:17" ht="14" x14ac:dyDescent="0.3">
      <c r="B23" s="142"/>
      <c r="C23" s="196"/>
      <c r="D23" s="200"/>
      <c r="E23" s="200"/>
      <c r="F23" s="200"/>
      <c r="G23" s="201"/>
      <c r="H23" s="137" t="s">
        <v>88</v>
      </c>
      <c r="I23" s="138"/>
      <c r="J23" s="256">
        <f>'Threshold Calculator'!C16</f>
        <v>10000</v>
      </c>
      <c r="K23" s="42"/>
      <c r="L23" s="43"/>
      <c r="M23" s="42"/>
      <c r="N23" s="43"/>
    </row>
    <row r="24" spans="2:17" ht="14.25" customHeight="1" x14ac:dyDescent="0.35">
      <c r="B24" s="136" t="s">
        <v>78</v>
      </c>
      <c r="C24" s="245">
        <v>2019</v>
      </c>
      <c r="D24" s="202">
        <v>150000</v>
      </c>
      <c r="E24" s="202">
        <v>300000</v>
      </c>
      <c r="F24" s="202">
        <v>450000</v>
      </c>
      <c r="G24" s="199">
        <v>600000</v>
      </c>
      <c r="H24" s="137" t="s">
        <v>75</v>
      </c>
      <c r="I24" s="138"/>
      <c r="J24" s="256">
        <f>'Threshold Calculator'!C17</f>
        <v>-150000</v>
      </c>
      <c r="K24" s="42"/>
      <c r="L24" s="43"/>
      <c r="M24" s="42"/>
      <c r="N24" s="43"/>
    </row>
    <row r="25" spans="2:17" ht="14" x14ac:dyDescent="0.3">
      <c r="B25" s="136"/>
      <c r="C25" s="193"/>
      <c r="D25" s="140"/>
      <c r="E25" s="140"/>
      <c r="F25" s="140"/>
      <c r="G25" s="143"/>
      <c r="H25" s="137" t="s">
        <v>128</v>
      </c>
      <c r="I25" s="138"/>
      <c r="J25" s="256">
        <f>'Threshold Calculator'!C18</f>
        <v>-110000</v>
      </c>
      <c r="K25" s="42"/>
      <c r="L25" s="43"/>
      <c r="M25" s="42"/>
      <c r="N25" s="43"/>
    </row>
    <row r="26" spans="2:17" ht="17" x14ac:dyDescent="0.35">
      <c r="B26" s="136" t="s">
        <v>21</v>
      </c>
      <c r="C26" s="193"/>
      <c r="D26" s="121">
        <v>0.1</v>
      </c>
      <c r="E26" s="121">
        <v>0.2</v>
      </c>
      <c r="F26" s="121">
        <v>0.3</v>
      </c>
      <c r="G26" s="144">
        <v>0.4</v>
      </c>
      <c r="H26" s="137" t="s">
        <v>72</v>
      </c>
      <c r="I26" s="138"/>
      <c r="J26" s="257">
        <f>'Threshold Calculator'!C19</f>
        <v>-50000</v>
      </c>
      <c r="K26" s="44"/>
      <c r="L26" s="45"/>
      <c r="N26" s="38"/>
    </row>
    <row r="27" spans="2:17" ht="14.5" thickBot="1" x14ac:dyDescent="0.35">
      <c r="B27" s="145" t="s">
        <v>36</v>
      </c>
      <c r="C27" s="197"/>
      <c r="D27" s="255">
        <f>SUM(D26)</f>
        <v>0.1</v>
      </c>
      <c r="E27" s="255">
        <f>SUM(D27+E26)</f>
        <v>0.30000000000000004</v>
      </c>
      <c r="F27" s="255">
        <f>SUM(E27+F26)</f>
        <v>0.60000000000000009</v>
      </c>
      <c r="G27" s="255">
        <f>SUM(F27+G26)</f>
        <v>1</v>
      </c>
      <c r="H27" s="146"/>
      <c r="I27" s="147" t="s">
        <v>78</v>
      </c>
      <c r="J27" s="258">
        <f>SUM(J19+J20+J21+J22+J23+J24+J25+J26)</f>
        <v>-600000</v>
      </c>
      <c r="K27" s="44"/>
      <c r="L27" s="45"/>
      <c r="N27" s="46"/>
    </row>
    <row r="28" spans="2:17" ht="13.5" thickBot="1" x14ac:dyDescent="0.35">
      <c r="B28" s="116"/>
      <c r="C28" s="148"/>
      <c r="D28" s="149" t="s">
        <v>21</v>
      </c>
      <c r="E28" s="150"/>
      <c r="F28" s="148"/>
      <c r="G28" s="148"/>
      <c r="H28" s="148"/>
      <c r="I28" s="148"/>
      <c r="J28" s="190"/>
      <c r="L28" s="47"/>
      <c r="N28" s="48"/>
      <c r="O28" s="33"/>
    </row>
    <row r="29" spans="2:17" ht="15.5" x14ac:dyDescent="0.35">
      <c r="B29" s="107"/>
      <c r="C29" s="151" t="s">
        <v>33</v>
      </c>
      <c r="D29" s="152" t="s">
        <v>34</v>
      </c>
      <c r="E29" s="153"/>
      <c r="F29" s="247" t="s">
        <v>129</v>
      </c>
      <c r="G29" s="247" t="s">
        <v>130</v>
      </c>
      <c r="H29" s="247" t="s">
        <v>131</v>
      </c>
      <c r="I29" s="247" t="s">
        <v>132</v>
      </c>
      <c r="J29" s="248"/>
      <c r="M29" s="49"/>
      <c r="N29" s="34"/>
    </row>
    <row r="30" spans="2:17" ht="14.5" x14ac:dyDescent="0.35">
      <c r="B30" s="116"/>
      <c r="C30" s="154" t="s">
        <v>37</v>
      </c>
      <c r="D30" s="155" t="s">
        <v>37</v>
      </c>
      <c r="E30" s="156" t="s">
        <v>38</v>
      </c>
      <c r="F30" s="157" t="s">
        <v>39</v>
      </c>
      <c r="G30" s="157" t="s">
        <v>39</v>
      </c>
      <c r="H30" s="157" t="s">
        <v>39</v>
      </c>
      <c r="I30" s="157" t="s">
        <v>39</v>
      </c>
      <c r="J30" s="158"/>
      <c r="K30" s="48"/>
      <c r="L30" s="39"/>
      <c r="M30" s="39"/>
      <c r="N30" s="39"/>
      <c r="O30" s="39"/>
      <c r="P30" s="48"/>
      <c r="Q30" s="48"/>
    </row>
    <row r="31" spans="2:17" ht="14.5" x14ac:dyDescent="0.35">
      <c r="B31" s="116"/>
      <c r="C31" s="159"/>
      <c r="D31" s="160"/>
      <c r="E31" s="161"/>
      <c r="F31" s="112"/>
      <c r="G31" s="112"/>
      <c r="H31" s="112"/>
      <c r="I31" s="112"/>
      <c r="J31" s="117"/>
      <c r="K31" s="51"/>
      <c r="L31" s="50"/>
      <c r="M31" s="50"/>
      <c r="N31" s="50"/>
      <c r="O31" s="50"/>
      <c r="P31" s="51"/>
      <c r="Q31" s="51"/>
    </row>
    <row r="32" spans="2:17" ht="14.5" x14ac:dyDescent="0.35">
      <c r="B32" s="130" t="s">
        <v>40</v>
      </c>
      <c r="C32" s="162">
        <v>0.01</v>
      </c>
      <c r="D32" s="163">
        <v>0.01</v>
      </c>
      <c r="E32" s="164">
        <v>0.01</v>
      </c>
      <c r="F32" s="259">
        <f>($D$24+(C58*$D$27))</f>
        <v>152420</v>
      </c>
      <c r="G32" s="259">
        <f t="shared" ref="G32:G49" si="0">($E$24+(C58*$E$27))</f>
        <v>307260</v>
      </c>
      <c r="H32" s="259">
        <f t="shared" ref="H32:H49" si="1">($F$24+(C58*$F$27))</f>
        <v>464520</v>
      </c>
      <c r="I32" s="259">
        <f t="shared" ref="I32:I38" si="2">($G$24+(C58))</f>
        <v>624200</v>
      </c>
      <c r="J32" s="235"/>
      <c r="K32" s="52"/>
      <c r="L32" s="53"/>
      <c r="M32" s="53"/>
      <c r="N32" s="53"/>
      <c r="O32" s="53"/>
      <c r="P32" s="52"/>
      <c r="Q32" s="52"/>
    </row>
    <row r="33" spans="2:17" ht="14.5" x14ac:dyDescent="0.35">
      <c r="B33" s="130" t="s">
        <v>41</v>
      </c>
      <c r="C33" s="162">
        <v>0.02</v>
      </c>
      <c r="D33" s="163">
        <v>0.02</v>
      </c>
      <c r="E33" s="164">
        <v>0.02</v>
      </c>
      <c r="F33" s="259">
        <f t="shared" ref="F33:F49" si="3">($D$24+(C59*$D$27))</f>
        <v>154840</v>
      </c>
      <c r="G33" s="259">
        <f t="shared" si="0"/>
        <v>314520</v>
      </c>
      <c r="H33" s="259">
        <f t="shared" si="1"/>
        <v>479040</v>
      </c>
      <c r="I33" s="259">
        <f t="shared" si="2"/>
        <v>648400</v>
      </c>
      <c r="J33" s="235"/>
      <c r="K33" s="52"/>
      <c r="L33" s="53"/>
      <c r="M33" s="53"/>
      <c r="N33" s="53"/>
      <c r="O33" s="53"/>
      <c r="P33" s="52"/>
      <c r="Q33" s="52"/>
    </row>
    <row r="34" spans="2:17" ht="14.5" x14ac:dyDescent="0.35">
      <c r="B34" s="130" t="s">
        <v>42</v>
      </c>
      <c r="C34" s="162">
        <v>0.03</v>
      </c>
      <c r="D34" s="163">
        <v>0.03</v>
      </c>
      <c r="E34" s="164">
        <v>0.03</v>
      </c>
      <c r="F34" s="260">
        <f t="shared" si="3"/>
        <v>157260</v>
      </c>
      <c r="G34" s="260">
        <f t="shared" si="0"/>
        <v>321780</v>
      </c>
      <c r="H34" s="260">
        <f t="shared" si="1"/>
        <v>493560</v>
      </c>
      <c r="I34" s="260">
        <f t="shared" si="2"/>
        <v>672600</v>
      </c>
      <c r="J34" s="236"/>
      <c r="K34" s="52"/>
      <c r="L34" s="53"/>
      <c r="M34" s="53"/>
      <c r="N34" s="53"/>
      <c r="O34" s="53"/>
      <c r="P34" s="52"/>
      <c r="Q34" s="52"/>
    </row>
    <row r="35" spans="2:17" ht="14.5" x14ac:dyDescent="0.35">
      <c r="B35" s="130" t="s">
        <v>43</v>
      </c>
      <c r="C35" s="162">
        <v>0.04</v>
      </c>
      <c r="D35" s="163">
        <v>0.04</v>
      </c>
      <c r="E35" s="164">
        <v>0.04</v>
      </c>
      <c r="F35" s="261">
        <f t="shared" si="3"/>
        <v>159680</v>
      </c>
      <c r="G35" s="259">
        <f t="shared" si="0"/>
        <v>329040</v>
      </c>
      <c r="H35" s="259">
        <f t="shared" si="1"/>
        <v>508080</v>
      </c>
      <c r="I35" s="259">
        <f t="shared" si="2"/>
        <v>696800</v>
      </c>
      <c r="J35" s="235" t="s">
        <v>100</v>
      </c>
      <c r="K35" s="52"/>
      <c r="L35" s="53"/>
      <c r="M35" s="53"/>
      <c r="N35" s="53"/>
      <c r="O35" s="53"/>
      <c r="P35" s="52"/>
      <c r="Q35" s="52"/>
    </row>
    <row r="36" spans="2:17" ht="14.5" x14ac:dyDescent="0.35">
      <c r="B36" s="130" t="s">
        <v>44</v>
      </c>
      <c r="C36" s="162">
        <v>0.05</v>
      </c>
      <c r="D36" s="163">
        <v>0.05</v>
      </c>
      <c r="E36" s="164">
        <v>0.05</v>
      </c>
      <c r="F36" s="259">
        <f t="shared" si="3"/>
        <v>162100</v>
      </c>
      <c r="G36" s="259">
        <f t="shared" si="0"/>
        <v>336300</v>
      </c>
      <c r="H36" s="259">
        <f t="shared" si="1"/>
        <v>522600</v>
      </c>
      <c r="I36" s="259">
        <f t="shared" si="2"/>
        <v>721000</v>
      </c>
      <c r="J36" s="235"/>
      <c r="K36" s="52"/>
      <c r="L36" s="53"/>
      <c r="M36" s="53"/>
      <c r="N36" s="53"/>
      <c r="O36" s="53"/>
      <c r="P36" s="52"/>
      <c r="Q36" s="52"/>
    </row>
    <row r="37" spans="2:17" ht="14.5" x14ac:dyDescent="0.35">
      <c r="B37" s="130" t="s">
        <v>45</v>
      </c>
      <c r="C37" s="162">
        <v>0.06</v>
      </c>
      <c r="D37" s="163">
        <v>0.06</v>
      </c>
      <c r="E37" s="164">
        <v>0.06</v>
      </c>
      <c r="F37" s="259">
        <f t="shared" si="3"/>
        <v>164520</v>
      </c>
      <c r="G37" s="259">
        <f t="shared" si="0"/>
        <v>343560</v>
      </c>
      <c r="H37" s="259">
        <f t="shared" si="1"/>
        <v>537120</v>
      </c>
      <c r="I37" s="259">
        <f t="shared" si="2"/>
        <v>745200</v>
      </c>
      <c r="J37" s="235"/>
      <c r="K37" s="52"/>
      <c r="L37" s="53"/>
      <c r="M37" s="53"/>
      <c r="N37" s="53"/>
      <c r="O37" s="53"/>
      <c r="P37" s="52"/>
      <c r="Q37" s="52"/>
    </row>
    <row r="38" spans="2:17" ht="14.5" x14ac:dyDescent="0.35">
      <c r="B38" s="130" t="s">
        <v>46</v>
      </c>
      <c r="C38" s="162">
        <v>7.0000000000000007E-2</v>
      </c>
      <c r="D38" s="163">
        <v>7.0000000000000007E-2</v>
      </c>
      <c r="E38" s="164">
        <v>7.0000000000000007E-2</v>
      </c>
      <c r="F38" s="259">
        <f>($D$24+(C64*$D$27))</f>
        <v>166940</v>
      </c>
      <c r="G38" s="259">
        <f t="shared" si="0"/>
        <v>350820</v>
      </c>
      <c r="H38" s="259">
        <f t="shared" si="1"/>
        <v>551640</v>
      </c>
      <c r="I38" s="259">
        <f t="shared" si="2"/>
        <v>769400</v>
      </c>
      <c r="J38" s="235"/>
      <c r="K38" s="52"/>
      <c r="L38" s="53"/>
      <c r="M38" s="53"/>
      <c r="N38" s="53"/>
      <c r="O38" s="53"/>
      <c r="P38" s="52"/>
      <c r="Q38" s="52"/>
    </row>
    <row r="39" spans="2:17" ht="14.5" x14ac:dyDescent="0.35">
      <c r="B39" s="130" t="s">
        <v>47</v>
      </c>
      <c r="C39" s="162">
        <v>0.08</v>
      </c>
      <c r="D39" s="163">
        <v>0.08</v>
      </c>
      <c r="E39" s="164">
        <v>0.08</v>
      </c>
      <c r="F39" s="259">
        <f t="shared" si="3"/>
        <v>169360</v>
      </c>
      <c r="G39" s="259">
        <f t="shared" si="0"/>
        <v>358080</v>
      </c>
      <c r="H39" s="259">
        <f t="shared" si="1"/>
        <v>566160</v>
      </c>
      <c r="I39" s="259">
        <f>($G$24+(C65))</f>
        <v>793600</v>
      </c>
      <c r="J39" s="235"/>
      <c r="K39" s="52"/>
      <c r="L39" s="53"/>
      <c r="M39" s="53"/>
      <c r="N39" s="53"/>
      <c r="O39" s="53"/>
      <c r="P39" s="52"/>
      <c r="Q39" s="52"/>
    </row>
    <row r="40" spans="2:17" ht="14.5" x14ac:dyDescent="0.35">
      <c r="B40" s="130" t="s">
        <v>48</v>
      </c>
      <c r="C40" s="162">
        <v>0.09</v>
      </c>
      <c r="D40" s="163">
        <v>0.09</v>
      </c>
      <c r="E40" s="164">
        <v>0.09</v>
      </c>
      <c r="F40" s="262">
        <f t="shared" si="3"/>
        <v>171780</v>
      </c>
      <c r="G40" s="262">
        <f t="shared" si="0"/>
        <v>365340</v>
      </c>
      <c r="H40" s="262">
        <f t="shared" si="1"/>
        <v>580680</v>
      </c>
      <c r="I40" s="262">
        <f t="shared" ref="I40:I51" si="4">($G$24+(C66))</f>
        <v>817800</v>
      </c>
      <c r="J40" s="236"/>
      <c r="K40" s="52"/>
      <c r="L40" s="53"/>
      <c r="M40" s="53"/>
      <c r="N40" s="53"/>
      <c r="O40" s="53"/>
      <c r="P40" s="52"/>
      <c r="Q40" s="52"/>
    </row>
    <row r="41" spans="2:17" ht="14.5" x14ac:dyDescent="0.35">
      <c r="B41" s="130" t="s">
        <v>49</v>
      </c>
      <c r="C41" s="162">
        <v>0.1</v>
      </c>
      <c r="D41" s="163">
        <v>0.1</v>
      </c>
      <c r="E41" s="164">
        <v>0.1</v>
      </c>
      <c r="F41" s="261">
        <f t="shared" si="3"/>
        <v>174200</v>
      </c>
      <c r="G41" s="259">
        <f t="shared" si="0"/>
        <v>372600</v>
      </c>
      <c r="H41" s="259">
        <f t="shared" si="1"/>
        <v>595200</v>
      </c>
      <c r="I41" s="259">
        <f t="shared" si="4"/>
        <v>842000</v>
      </c>
      <c r="J41" s="235" t="s">
        <v>101</v>
      </c>
      <c r="K41" s="52"/>
      <c r="L41" s="53"/>
      <c r="M41" s="53"/>
      <c r="N41" s="53"/>
      <c r="O41" s="53"/>
      <c r="P41" s="52"/>
      <c r="Q41" s="52"/>
    </row>
    <row r="42" spans="2:17" ht="14.5" x14ac:dyDescent="0.35">
      <c r="B42" s="130" t="s">
        <v>50</v>
      </c>
      <c r="C42" s="162">
        <v>0.11</v>
      </c>
      <c r="D42" s="163">
        <v>0.11</v>
      </c>
      <c r="E42" s="164">
        <v>0.11</v>
      </c>
      <c r="F42" s="259">
        <f t="shared" si="3"/>
        <v>176620</v>
      </c>
      <c r="G42" s="259">
        <f t="shared" si="0"/>
        <v>379860</v>
      </c>
      <c r="H42" s="259">
        <f t="shared" si="1"/>
        <v>609720</v>
      </c>
      <c r="I42" s="259">
        <f t="shared" si="4"/>
        <v>866200</v>
      </c>
      <c r="J42" s="235" t="s">
        <v>102</v>
      </c>
      <c r="L42" s="53"/>
      <c r="M42" s="53"/>
      <c r="N42" s="53"/>
      <c r="O42" s="53"/>
    </row>
    <row r="43" spans="2:17" ht="14.5" x14ac:dyDescent="0.35">
      <c r="B43" s="130" t="s">
        <v>51</v>
      </c>
      <c r="C43" s="162">
        <v>0.12</v>
      </c>
      <c r="D43" s="163">
        <v>0.12</v>
      </c>
      <c r="E43" s="164">
        <v>0.12</v>
      </c>
      <c r="F43" s="259">
        <f t="shared" si="3"/>
        <v>179040</v>
      </c>
      <c r="G43" s="259">
        <f t="shared" si="0"/>
        <v>387120</v>
      </c>
      <c r="H43" s="259">
        <f t="shared" si="1"/>
        <v>624240</v>
      </c>
      <c r="I43" s="259">
        <f t="shared" si="4"/>
        <v>890400</v>
      </c>
      <c r="J43" s="237"/>
      <c r="L43" s="53"/>
      <c r="M43" s="53"/>
      <c r="N43" s="53"/>
      <c r="O43" s="53"/>
    </row>
    <row r="44" spans="2:17" ht="14.5" x14ac:dyDescent="0.35">
      <c r="B44" s="130" t="s">
        <v>52</v>
      </c>
      <c r="C44" s="162">
        <v>0.13</v>
      </c>
      <c r="D44" s="163">
        <v>0.13</v>
      </c>
      <c r="E44" s="164">
        <v>0.13</v>
      </c>
      <c r="F44" s="259">
        <f t="shared" si="3"/>
        <v>181460</v>
      </c>
      <c r="G44" s="259">
        <f t="shared" si="0"/>
        <v>394380</v>
      </c>
      <c r="H44" s="259">
        <f t="shared" si="1"/>
        <v>638760</v>
      </c>
      <c r="I44" s="259">
        <f t="shared" si="4"/>
        <v>914600</v>
      </c>
      <c r="J44" s="235"/>
      <c r="L44" s="53"/>
      <c r="M44" s="53"/>
      <c r="N44" s="53"/>
      <c r="O44" s="53"/>
    </row>
    <row r="45" spans="2:17" ht="14.5" x14ac:dyDescent="0.35">
      <c r="B45" s="130" t="s">
        <v>53</v>
      </c>
      <c r="C45" s="162">
        <v>0.14000000000000001</v>
      </c>
      <c r="D45" s="163">
        <v>0.14000000000000001</v>
      </c>
      <c r="E45" s="164">
        <v>0.14000000000000001</v>
      </c>
      <c r="F45" s="259">
        <f t="shared" si="3"/>
        <v>183880</v>
      </c>
      <c r="G45" s="259">
        <f t="shared" si="0"/>
        <v>401640</v>
      </c>
      <c r="H45" s="259">
        <f t="shared" si="1"/>
        <v>653280</v>
      </c>
      <c r="I45" s="259">
        <f t="shared" si="4"/>
        <v>938800</v>
      </c>
      <c r="J45" s="235"/>
      <c r="L45" s="53"/>
      <c r="M45" s="53"/>
      <c r="N45" s="53"/>
      <c r="O45" s="53"/>
    </row>
    <row r="46" spans="2:17" ht="14.5" x14ac:dyDescent="0.35">
      <c r="B46" s="130" t="s">
        <v>54</v>
      </c>
      <c r="C46" s="162">
        <v>0.15</v>
      </c>
      <c r="D46" s="163">
        <v>0.15</v>
      </c>
      <c r="E46" s="164">
        <v>0.15</v>
      </c>
      <c r="F46" s="259">
        <f t="shared" si="3"/>
        <v>186300</v>
      </c>
      <c r="G46" s="259">
        <f t="shared" si="0"/>
        <v>408900</v>
      </c>
      <c r="H46" s="259">
        <f t="shared" si="1"/>
        <v>667800</v>
      </c>
      <c r="I46" s="259">
        <f t="shared" si="4"/>
        <v>963000</v>
      </c>
      <c r="J46" s="235"/>
      <c r="L46" s="53"/>
      <c r="M46" s="53"/>
      <c r="N46" s="53"/>
      <c r="O46" s="53"/>
    </row>
    <row r="47" spans="2:17" ht="14.5" x14ac:dyDescent="0.35">
      <c r="B47" s="130" t="s">
        <v>55</v>
      </c>
      <c r="C47" s="162">
        <v>0.16</v>
      </c>
      <c r="D47" s="163">
        <v>0.16</v>
      </c>
      <c r="E47" s="164">
        <v>0.16</v>
      </c>
      <c r="F47" s="259">
        <f t="shared" si="3"/>
        <v>188720</v>
      </c>
      <c r="G47" s="259">
        <f t="shared" si="0"/>
        <v>416160</v>
      </c>
      <c r="H47" s="259">
        <f t="shared" si="1"/>
        <v>682320</v>
      </c>
      <c r="I47" s="259">
        <f t="shared" si="4"/>
        <v>987200</v>
      </c>
      <c r="J47" s="235"/>
      <c r="L47" s="53"/>
      <c r="M47" s="53"/>
      <c r="N47" s="53"/>
      <c r="O47" s="53"/>
    </row>
    <row r="48" spans="2:17" ht="14.5" x14ac:dyDescent="0.35">
      <c r="B48" s="130" t="s">
        <v>56</v>
      </c>
      <c r="C48" s="162">
        <v>0.17</v>
      </c>
      <c r="D48" s="163">
        <v>0.17</v>
      </c>
      <c r="E48" s="164">
        <v>0.17</v>
      </c>
      <c r="F48" s="259">
        <f t="shared" si="3"/>
        <v>191140</v>
      </c>
      <c r="G48" s="259">
        <f t="shared" si="0"/>
        <v>423420</v>
      </c>
      <c r="H48" s="259">
        <f t="shared" si="1"/>
        <v>696840</v>
      </c>
      <c r="I48" s="259">
        <f t="shared" si="4"/>
        <v>1011400</v>
      </c>
      <c r="J48" s="235" t="s">
        <v>103</v>
      </c>
      <c r="L48" s="53"/>
      <c r="M48" s="53"/>
      <c r="N48" s="53"/>
      <c r="O48" s="53"/>
    </row>
    <row r="49" spans="2:15" ht="14.5" x14ac:dyDescent="0.35">
      <c r="B49" s="130" t="s">
        <v>57</v>
      </c>
      <c r="C49" s="162">
        <v>0.18</v>
      </c>
      <c r="D49" s="163">
        <v>0.18</v>
      </c>
      <c r="E49" s="164">
        <v>0.18</v>
      </c>
      <c r="F49" s="259">
        <f t="shared" si="3"/>
        <v>193560</v>
      </c>
      <c r="G49" s="259">
        <f t="shared" si="0"/>
        <v>430680</v>
      </c>
      <c r="H49" s="259">
        <f t="shared" si="1"/>
        <v>711360</v>
      </c>
      <c r="I49" s="259">
        <f t="shared" si="4"/>
        <v>1035600</v>
      </c>
      <c r="J49" s="235"/>
      <c r="L49" s="53"/>
      <c r="M49" s="53"/>
      <c r="N49" s="53"/>
      <c r="O49" s="53"/>
    </row>
    <row r="50" spans="2:15" ht="14.5" x14ac:dyDescent="0.35">
      <c r="B50" s="130" t="s">
        <v>58</v>
      </c>
      <c r="C50" s="162">
        <v>0.19</v>
      </c>
      <c r="D50" s="163">
        <v>0.19</v>
      </c>
      <c r="E50" s="164">
        <v>0.19</v>
      </c>
      <c r="F50" s="259">
        <f>($D$24+(C76*$D$27))</f>
        <v>195980</v>
      </c>
      <c r="G50" s="259">
        <f>($E$24+(C76*$E$27))</f>
        <v>437940</v>
      </c>
      <c r="H50" s="259">
        <f>($F$24+(C76*$F$27))</f>
        <v>725880</v>
      </c>
      <c r="I50" s="259">
        <f t="shared" si="4"/>
        <v>1059800</v>
      </c>
      <c r="J50" s="235"/>
      <c r="L50" s="53"/>
      <c r="M50" s="53"/>
      <c r="N50" s="53"/>
      <c r="O50" s="53"/>
    </row>
    <row r="51" spans="2:15" ht="14.5" x14ac:dyDescent="0.35">
      <c r="B51" s="130" t="s">
        <v>59</v>
      </c>
      <c r="C51" s="166">
        <v>0.2</v>
      </c>
      <c r="D51" s="167">
        <v>0.2</v>
      </c>
      <c r="E51" s="168">
        <v>0.2</v>
      </c>
      <c r="F51" s="259">
        <f>($D$24+(C77*$D$27))</f>
        <v>198400</v>
      </c>
      <c r="G51" s="259">
        <f>($E$24+(C77*$E$27))</f>
        <v>445200</v>
      </c>
      <c r="H51" s="259">
        <f>($F$24+(C77*$F$27))</f>
        <v>740400</v>
      </c>
      <c r="I51" s="259">
        <f t="shared" si="4"/>
        <v>1084000</v>
      </c>
      <c r="J51" s="235"/>
      <c r="L51" s="53"/>
      <c r="M51" s="53"/>
      <c r="N51" s="53"/>
      <c r="O51" s="53"/>
    </row>
    <row r="52" spans="2:15" ht="13.5" thickBot="1" x14ac:dyDescent="0.35">
      <c r="B52" s="169"/>
      <c r="C52" s="170"/>
      <c r="D52" s="170"/>
      <c r="E52" s="170"/>
      <c r="F52" s="125"/>
      <c r="G52" s="125"/>
      <c r="H52" s="125"/>
      <c r="I52" s="125"/>
      <c r="J52" s="171"/>
    </row>
    <row r="53" spans="2:15" ht="13.5" thickBot="1" x14ac:dyDescent="0.35">
      <c r="B53" s="130"/>
      <c r="C53" s="172"/>
      <c r="D53" s="172"/>
      <c r="E53" s="172"/>
      <c r="F53" s="143"/>
      <c r="G53" s="143"/>
      <c r="H53" s="143"/>
      <c r="I53" s="143"/>
      <c r="J53" s="165"/>
    </row>
    <row r="54" spans="2:15" ht="13" x14ac:dyDescent="0.3">
      <c r="B54" s="107"/>
      <c r="C54" s="108"/>
      <c r="D54" s="108"/>
      <c r="E54" s="174"/>
      <c r="F54" s="175"/>
      <c r="G54" s="108"/>
      <c r="H54" s="298" t="s">
        <v>35</v>
      </c>
      <c r="I54" s="298"/>
      <c r="J54" s="299"/>
    </row>
    <row r="55" spans="2:15" ht="14.5" x14ac:dyDescent="0.35">
      <c r="B55" s="116"/>
      <c r="C55" s="157"/>
      <c r="D55" s="176" t="s">
        <v>60</v>
      </c>
      <c r="E55" s="157" t="s">
        <v>60</v>
      </c>
      <c r="F55" s="157" t="s">
        <v>61</v>
      </c>
      <c r="G55" s="131" t="s">
        <v>62</v>
      </c>
      <c r="H55" s="295"/>
      <c r="I55" s="296"/>
      <c r="J55" s="177"/>
    </row>
    <row r="56" spans="2:15" ht="14.5" x14ac:dyDescent="0.35">
      <c r="B56" s="116"/>
      <c r="C56" s="157" t="s">
        <v>77</v>
      </c>
      <c r="D56" s="178" t="s">
        <v>71</v>
      </c>
      <c r="E56" s="157" t="s">
        <v>32</v>
      </c>
      <c r="F56" s="157" t="s">
        <v>63</v>
      </c>
      <c r="G56" s="131" t="s">
        <v>64</v>
      </c>
      <c r="H56" s="302" t="s">
        <v>98</v>
      </c>
      <c r="I56" s="303"/>
      <c r="J56" s="304"/>
    </row>
    <row r="57" spans="2:15" ht="16" x14ac:dyDescent="0.35">
      <c r="B57" s="116"/>
      <c r="C57" s="112"/>
      <c r="D57" s="179"/>
      <c r="E57" s="112"/>
      <c r="F57" s="112"/>
      <c r="G57" s="112"/>
      <c r="H57" s="302"/>
      <c r="I57" s="303"/>
      <c r="J57" s="304"/>
      <c r="K57" s="238"/>
      <c r="L57" s="239"/>
      <c r="M57" s="239"/>
    </row>
    <row r="58" spans="2:15" ht="16" x14ac:dyDescent="0.35">
      <c r="B58" s="130" t="s">
        <v>40</v>
      </c>
      <c r="C58" s="263">
        <f t="shared" ref="C58:C64" si="5">SUM(E58/+D58)</f>
        <v>24200</v>
      </c>
      <c r="D58" s="181">
        <v>0.5</v>
      </c>
      <c r="E58" s="264">
        <f t="shared" ref="E58:E64" si="6">($F$12*C32)+(D32*$F$13)+($F$14*E32)</f>
        <v>12100</v>
      </c>
      <c r="F58" s="263">
        <f t="shared" ref="F58:F64" si="7">C58-E58</f>
        <v>12100</v>
      </c>
      <c r="G58" s="265">
        <f t="shared" ref="G58:G77" si="8">SUM(I32-E58)</f>
        <v>612100</v>
      </c>
      <c r="H58" s="302"/>
      <c r="I58" s="303"/>
      <c r="J58" s="304"/>
      <c r="K58" s="238"/>
      <c r="L58" s="239"/>
      <c r="M58" s="239"/>
    </row>
    <row r="59" spans="2:15" ht="16" x14ac:dyDescent="0.35">
      <c r="B59" s="130" t="s">
        <v>41</v>
      </c>
      <c r="C59" s="263">
        <f t="shared" si="5"/>
        <v>48400</v>
      </c>
      <c r="D59" s="181">
        <v>0.5</v>
      </c>
      <c r="E59" s="264">
        <f t="shared" si="6"/>
        <v>24200</v>
      </c>
      <c r="F59" s="263">
        <f t="shared" si="7"/>
        <v>24200</v>
      </c>
      <c r="G59" s="266">
        <f t="shared" si="8"/>
        <v>624200</v>
      </c>
      <c r="H59" s="302" t="s">
        <v>99</v>
      </c>
      <c r="I59" s="303"/>
      <c r="J59" s="304"/>
      <c r="K59" s="240"/>
    </row>
    <row r="60" spans="2:15" ht="16" x14ac:dyDescent="0.35">
      <c r="B60" s="130" t="s">
        <v>42</v>
      </c>
      <c r="C60" s="263">
        <f t="shared" si="5"/>
        <v>72600</v>
      </c>
      <c r="D60" s="181">
        <v>0.5</v>
      </c>
      <c r="E60" s="264">
        <f t="shared" si="6"/>
        <v>36300</v>
      </c>
      <c r="F60" s="263">
        <f t="shared" si="7"/>
        <v>36300</v>
      </c>
      <c r="G60" s="266">
        <f t="shared" si="8"/>
        <v>636300</v>
      </c>
      <c r="H60" s="302"/>
      <c r="I60" s="303"/>
      <c r="J60" s="304"/>
      <c r="K60" s="240"/>
    </row>
    <row r="61" spans="2:15" ht="14.5" x14ac:dyDescent="0.35">
      <c r="B61" s="130" t="s">
        <v>43</v>
      </c>
      <c r="C61" s="263">
        <f t="shared" si="5"/>
        <v>96800</v>
      </c>
      <c r="D61" s="181">
        <v>0.5</v>
      </c>
      <c r="E61" s="264">
        <f t="shared" si="6"/>
        <v>48400</v>
      </c>
      <c r="F61" s="263">
        <f t="shared" si="7"/>
        <v>48400</v>
      </c>
      <c r="G61" s="266">
        <f t="shared" si="8"/>
        <v>648400</v>
      </c>
      <c r="H61" s="302"/>
      <c r="I61" s="303"/>
      <c r="J61" s="304"/>
      <c r="K61" s="38"/>
      <c r="L61" s="49"/>
    </row>
    <row r="62" spans="2:15" ht="14.5" x14ac:dyDescent="0.35">
      <c r="B62" s="130" t="s">
        <v>44</v>
      </c>
      <c r="C62" s="263">
        <f t="shared" si="5"/>
        <v>121000</v>
      </c>
      <c r="D62" s="181">
        <v>0.5</v>
      </c>
      <c r="E62" s="264">
        <f t="shared" si="6"/>
        <v>60500</v>
      </c>
      <c r="F62" s="263">
        <f t="shared" si="7"/>
        <v>60500</v>
      </c>
      <c r="G62" s="266">
        <f t="shared" si="8"/>
        <v>660500</v>
      </c>
      <c r="H62" s="302" t="s">
        <v>104</v>
      </c>
      <c r="I62" s="303"/>
      <c r="J62" s="304"/>
      <c r="K62" s="38"/>
      <c r="L62" s="49"/>
    </row>
    <row r="63" spans="2:15" ht="14.5" x14ac:dyDescent="0.35">
      <c r="B63" s="130" t="s">
        <v>45</v>
      </c>
      <c r="C63" s="263">
        <f t="shared" si="5"/>
        <v>145200</v>
      </c>
      <c r="D63" s="181">
        <v>0.5</v>
      </c>
      <c r="E63" s="264">
        <f t="shared" si="6"/>
        <v>72600</v>
      </c>
      <c r="F63" s="263">
        <f t="shared" si="7"/>
        <v>72600</v>
      </c>
      <c r="G63" s="266">
        <f t="shared" si="8"/>
        <v>672600</v>
      </c>
      <c r="H63" s="305" t="s">
        <v>105</v>
      </c>
      <c r="I63" s="306"/>
      <c r="J63" s="307"/>
      <c r="K63" s="38"/>
      <c r="L63" s="49"/>
    </row>
    <row r="64" spans="2:15" ht="14.5" x14ac:dyDescent="0.35">
      <c r="B64" s="130" t="s">
        <v>46</v>
      </c>
      <c r="C64" s="263">
        <f t="shared" si="5"/>
        <v>169400</v>
      </c>
      <c r="D64" s="181">
        <v>0.5</v>
      </c>
      <c r="E64" s="264">
        <f t="shared" si="6"/>
        <v>84700</v>
      </c>
      <c r="F64" s="263">
        <f t="shared" si="7"/>
        <v>84700</v>
      </c>
      <c r="G64" s="266">
        <f t="shared" si="8"/>
        <v>684700</v>
      </c>
      <c r="H64" s="305" t="s">
        <v>106</v>
      </c>
      <c r="I64" s="306"/>
      <c r="J64" s="307"/>
      <c r="K64" s="38"/>
      <c r="L64" s="49"/>
    </row>
    <row r="65" spans="2:14" ht="14.5" x14ac:dyDescent="0.35">
      <c r="B65" s="130" t="s">
        <v>47</v>
      </c>
      <c r="C65" s="263">
        <f>SUM(E65/+D65)</f>
        <v>193600</v>
      </c>
      <c r="D65" s="181">
        <v>0.5</v>
      </c>
      <c r="E65" s="264">
        <f>($F$12*C39)+(D39*$F$13)+($F$14*E39)</f>
        <v>96800</v>
      </c>
      <c r="F65" s="263">
        <f>C65-E65</f>
        <v>96800</v>
      </c>
      <c r="G65" s="266">
        <f t="shared" si="8"/>
        <v>696800</v>
      </c>
      <c r="H65" s="305" t="s">
        <v>107</v>
      </c>
      <c r="I65" s="306"/>
      <c r="J65" s="307"/>
      <c r="K65" s="38"/>
      <c r="L65" s="49"/>
    </row>
    <row r="66" spans="2:14" ht="14.5" x14ac:dyDescent="0.35">
      <c r="B66" s="130" t="s">
        <v>48</v>
      </c>
      <c r="C66" s="263">
        <f>SUM(E66/+D66)</f>
        <v>217800</v>
      </c>
      <c r="D66" s="181">
        <v>0.5</v>
      </c>
      <c r="E66" s="264">
        <f>($F$12*C40)+(D40*$F$13)+($F$14*E40)</f>
        <v>108900</v>
      </c>
      <c r="F66" s="263">
        <f>C66-E66</f>
        <v>108900</v>
      </c>
      <c r="G66" s="266">
        <f t="shared" si="8"/>
        <v>708900</v>
      </c>
      <c r="H66" s="302"/>
      <c r="I66" s="303"/>
      <c r="J66" s="304"/>
      <c r="K66" s="38"/>
      <c r="L66" s="49"/>
    </row>
    <row r="67" spans="2:14" ht="14.5" x14ac:dyDescent="0.35">
      <c r="B67" s="130" t="s">
        <v>49</v>
      </c>
      <c r="C67" s="263">
        <f t="shared" ref="C67:C72" si="9">SUM(E67/+D67)</f>
        <v>242000</v>
      </c>
      <c r="D67" s="181">
        <v>0.5</v>
      </c>
      <c r="E67" s="267">
        <f t="shared" ref="E67:E72" si="10">($F$12*C41)+(D41*$F$13)+($F$14*E41)</f>
        <v>121000</v>
      </c>
      <c r="F67" s="263">
        <f t="shared" ref="F67:F72" si="11">C67-E67</f>
        <v>121000</v>
      </c>
      <c r="G67" s="266">
        <f t="shared" si="8"/>
        <v>721000</v>
      </c>
      <c r="H67" s="302"/>
      <c r="I67" s="303"/>
      <c r="J67" s="304"/>
      <c r="K67" s="38"/>
      <c r="L67" s="49"/>
      <c r="N67" s="38"/>
    </row>
    <row r="68" spans="2:14" ht="14.5" x14ac:dyDescent="0.35">
      <c r="B68" s="130" t="s">
        <v>50</v>
      </c>
      <c r="C68" s="263">
        <f t="shared" si="9"/>
        <v>266200</v>
      </c>
      <c r="D68" s="181">
        <v>0.5</v>
      </c>
      <c r="E68" s="264">
        <f t="shared" si="10"/>
        <v>133100</v>
      </c>
      <c r="F68" s="263">
        <f t="shared" si="11"/>
        <v>133100</v>
      </c>
      <c r="G68" s="266">
        <f t="shared" si="8"/>
        <v>733100</v>
      </c>
      <c r="H68" s="302"/>
      <c r="I68" s="303"/>
      <c r="J68" s="304"/>
      <c r="K68" s="38"/>
      <c r="L68" s="49"/>
    </row>
    <row r="69" spans="2:14" ht="14.5" x14ac:dyDescent="0.35">
      <c r="B69" s="130" t="s">
        <v>51</v>
      </c>
      <c r="C69" s="263">
        <f t="shared" si="9"/>
        <v>290400</v>
      </c>
      <c r="D69" s="181">
        <v>0.5</v>
      </c>
      <c r="E69" s="264">
        <f t="shared" si="10"/>
        <v>145200</v>
      </c>
      <c r="F69" s="263">
        <f t="shared" si="11"/>
        <v>145200</v>
      </c>
      <c r="G69" s="266">
        <f t="shared" si="8"/>
        <v>745200</v>
      </c>
      <c r="H69" s="302"/>
      <c r="I69" s="303"/>
      <c r="J69" s="304"/>
      <c r="K69" s="38"/>
      <c r="L69" s="49"/>
    </row>
    <row r="70" spans="2:14" ht="14.5" x14ac:dyDescent="0.35">
      <c r="B70" s="130" t="s">
        <v>52</v>
      </c>
      <c r="C70" s="263">
        <f t="shared" si="9"/>
        <v>314600</v>
      </c>
      <c r="D70" s="181">
        <v>0.5</v>
      </c>
      <c r="E70" s="264">
        <f t="shared" si="10"/>
        <v>157300</v>
      </c>
      <c r="F70" s="263">
        <f t="shared" si="11"/>
        <v>157300</v>
      </c>
      <c r="G70" s="266">
        <f t="shared" si="8"/>
        <v>757300</v>
      </c>
      <c r="H70" s="302" t="s">
        <v>108</v>
      </c>
      <c r="I70" s="303"/>
      <c r="J70" s="304"/>
      <c r="K70" s="38"/>
      <c r="L70" s="49"/>
    </row>
    <row r="71" spans="2:14" ht="14.5" x14ac:dyDescent="0.35">
      <c r="B71" s="130" t="s">
        <v>53</v>
      </c>
      <c r="C71" s="263">
        <f t="shared" si="9"/>
        <v>338800</v>
      </c>
      <c r="D71" s="181">
        <v>0.5</v>
      </c>
      <c r="E71" s="264">
        <f t="shared" si="10"/>
        <v>169400</v>
      </c>
      <c r="F71" s="263">
        <f t="shared" si="11"/>
        <v>169400</v>
      </c>
      <c r="G71" s="266">
        <f t="shared" si="8"/>
        <v>769400</v>
      </c>
      <c r="H71" s="302"/>
      <c r="I71" s="303"/>
      <c r="J71" s="304"/>
      <c r="K71" s="38"/>
      <c r="L71" s="49"/>
    </row>
    <row r="72" spans="2:14" ht="14.5" x14ac:dyDescent="0.35">
      <c r="B72" s="130" t="s">
        <v>54</v>
      </c>
      <c r="C72" s="263">
        <f t="shared" si="9"/>
        <v>363000</v>
      </c>
      <c r="D72" s="181">
        <v>0.5</v>
      </c>
      <c r="E72" s="264">
        <f t="shared" si="10"/>
        <v>181500</v>
      </c>
      <c r="F72" s="263">
        <f t="shared" si="11"/>
        <v>181500</v>
      </c>
      <c r="G72" s="266">
        <f t="shared" si="8"/>
        <v>781500</v>
      </c>
      <c r="H72" s="302"/>
      <c r="I72" s="303"/>
      <c r="J72" s="304"/>
      <c r="K72" s="38"/>
      <c r="L72" s="49"/>
    </row>
    <row r="73" spans="2:14" ht="14.5" x14ac:dyDescent="0.35">
      <c r="B73" s="130" t="s">
        <v>55</v>
      </c>
      <c r="C73" s="263">
        <f>SUM(E73/+D73)</f>
        <v>387200</v>
      </c>
      <c r="D73" s="181">
        <v>0.5</v>
      </c>
      <c r="E73" s="264">
        <f>($F$12*C47)+(D47*$F$13)+($F$14*E47)</f>
        <v>193600</v>
      </c>
      <c r="F73" s="263">
        <f>C73-E73</f>
        <v>193600</v>
      </c>
      <c r="G73" s="266">
        <f t="shared" si="8"/>
        <v>793600</v>
      </c>
      <c r="H73" s="203"/>
      <c r="I73" s="173"/>
      <c r="J73" s="182"/>
      <c r="K73" s="38"/>
      <c r="L73" s="49"/>
    </row>
    <row r="74" spans="2:14" ht="14.5" x14ac:dyDescent="0.35">
      <c r="B74" s="130" t="s">
        <v>56</v>
      </c>
      <c r="C74" s="263">
        <f>SUM(E74/+D74)</f>
        <v>411400</v>
      </c>
      <c r="D74" s="181">
        <v>0.5</v>
      </c>
      <c r="E74" s="264">
        <f>($F$12*C48)+(D48*$F$13)+($F$14*E48)</f>
        <v>205700</v>
      </c>
      <c r="F74" s="263">
        <f>C74-E74</f>
        <v>205700</v>
      </c>
      <c r="G74" s="268">
        <f t="shared" si="8"/>
        <v>805700</v>
      </c>
      <c r="H74" s="302" t="s">
        <v>109</v>
      </c>
      <c r="I74" s="303"/>
      <c r="J74" s="304"/>
      <c r="K74" s="38"/>
      <c r="L74" s="49"/>
    </row>
    <row r="75" spans="2:14" ht="14.5" x14ac:dyDescent="0.35">
      <c r="B75" s="130" t="s">
        <v>57</v>
      </c>
      <c r="C75" s="263">
        <f>SUM(E75/+D75)</f>
        <v>435600</v>
      </c>
      <c r="D75" s="181">
        <v>0.5</v>
      </c>
      <c r="E75" s="264">
        <f>($F$12*C49)+(D49*$F$13)+($F$14*E49)</f>
        <v>217800</v>
      </c>
      <c r="F75" s="263">
        <f>C75-E75</f>
        <v>217800</v>
      </c>
      <c r="G75" s="266">
        <f t="shared" si="8"/>
        <v>817800</v>
      </c>
      <c r="H75" s="203"/>
      <c r="I75" s="173"/>
      <c r="J75" s="182"/>
      <c r="K75" s="38"/>
      <c r="L75" s="49"/>
    </row>
    <row r="76" spans="2:14" ht="14.5" x14ac:dyDescent="0.35">
      <c r="B76" s="130" t="s">
        <v>58</v>
      </c>
      <c r="C76" s="263">
        <f>SUM(E76/+D76)</f>
        <v>459800</v>
      </c>
      <c r="D76" s="181">
        <v>0.5</v>
      </c>
      <c r="E76" s="264">
        <f>($F$12*C50)+(D50*$F$13)+($F$14*E50)</f>
        <v>229900</v>
      </c>
      <c r="F76" s="263">
        <f>C76-E76</f>
        <v>229900</v>
      </c>
      <c r="G76" s="266">
        <f t="shared" si="8"/>
        <v>829900</v>
      </c>
      <c r="H76" s="203"/>
      <c r="I76" s="173"/>
      <c r="J76" s="182"/>
      <c r="K76" s="38"/>
      <c r="L76" s="49"/>
    </row>
    <row r="77" spans="2:14" ht="14.5" x14ac:dyDescent="0.35">
      <c r="B77" s="130" t="s">
        <v>59</v>
      </c>
      <c r="C77" s="263">
        <f>SUM(E77/+D77)</f>
        <v>484000</v>
      </c>
      <c r="D77" s="181">
        <v>0.5</v>
      </c>
      <c r="E77" s="264">
        <f>($F$12*C51)+(D51*$F$13)+($F$14*E51)</f>
        <v>242000</v>
      </c>
      <c r="F77" s="263">
        <f>C77-E77</f>
        <v>242000</v>
      </c>
      <c r="G77" s="266">
        <f t="shared" si="8"/>
        <v>842000</v>
      </c>
      <c r="H77" s="203"/>
      <c r="I77" s="173"/>
      <c r="J77" s="182"/>
      <c r="K77" s="38"/>
      <c r="L77" s="49"/>
    </row>
    <row r="78" spans="2:14" ht="13" thickBot="1" x14ac:dyDescent="0.3">
      <c r="B78" s="123"/>
      <c r="C78" s="124"/>
      <c r="D78" s="124"/>
      <c r="E78" s="124"/>
      <c r="F78" s="124"/>
      <c r="G78" s="124"/>
      <c r="H78" s="204"/>
      <c r="I78" s="124"/>
      <c r="J78" s="183"/>
    </row>
  </sheetData>
  <sheetProtection algorithmName="SHA-512" hashValue="O+wJUb7Gey49KN0vULCxMdhLJuxs0YZosGcFQQmqAW6+j6/EMbSGDMyz+5chcRxG+4myHRLwIQ6+Pz8RtGOUOg==" saltValue="306NY/GmQzXgB4bYcDShlg==" spinCount="100000" sheet="1" selectLockedCells="1"/>
  <mergeCells count="25">
    <mergeCell ref="H71:J71"/>
    <mergeCell ref="H72:J72"/>
    <mergeCell ref="H74:J74"/>
    <mergeCell ref="H66:J66"/>
    <mergeCell ref="H67:J67"/>
    <mergeCell ref="H68:J68"/>
    <mergeCell ref="H69:J69"/>
    <mergeCell ref="H70:J70"/>
    <mergeCell ref="H61:J61"/>
    <mergeCell ref="H62:J62"/>
    <mergeCell ref="H63:J63"/>
    <mergeCell ref="H64:J64"/>
    <mergeCell ref="H65:J65"/>
    <mergeCell ref="H56:J56"/>
    <mergeCell ref="H57:J57"/>
    <mergeCell ref="H58:J58"/>
    <mergeCell ref="H59:J59"/>
    <mergeCell ref="H60:J60"/>
    <mergeCell ref="G3:J3"/>
    <mergeCell ref="H55:I55"/>
    <mergeCell ref="C5:F5"/>
    <mergeCell ref="C6:F6"/>
    <mergeCell ref="C7:F7"/>
    <mergeCell ref="H54:J54"/>
    <mergeCell ref="E3:F3"/>
  </mergeCells>
  <phoneticPr fontId="0" type="noConversion"/>
  <printOptions horizontalCentered="1" verticalCentered="1"/>
  <pageMargins left="0.2" right="0.2" top="0.25" bottom="0.25" header="0.3" footer="0.3"/>
  <pageSetup scale="10" orientation="portrait" r:id="rId1"/>
  <ignoredErrors>
    <ignoredError sqref="F12:F14 H12:H15 J19:J26 D27:G27 F32:I51 C58:G71 C73:G77 C72 E72:G72"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G51"/>
  <sheetViews>
    <sheetView showGridLines="0" topLeftCell="A13" workbookViewId="0">
      <selection activeCell="C4" sqref="C4"/>
    </sheetView>
  </sheetViews>
  <sheetFormatPr defaultColWidth="9.1796875" defaultRowHeight="15.5" x14ac:dyDescent="0.35"/>
  <cols>
    <col min="1" max="1" width="9.1796875" style="205"/>
    <col min="2" max="2" width="36.81640625" style="205" bestFit="1" customWidth="1"/>
    <col min="3" max="7" width="15.81640625" style="205" customWidth="1"/>
    <col min="8" max="16384" width="9.1796875" style="205"/>
  </cols>
  <sheetData>
    <row r="2" spans="1:7" s="206" customFormat="1" ht="30" customHeight="1" thickBot="1" x14ac:dyDescent="0.3">
      <c r="A2" s="207"/>
      <c r="B2" s="308" t="s">
        <v>93</v>
      </c>
      <c r="C2" s="309"/>
      <c r="D2" s="309"/>
      <c r="E2" s="309"/>
      <c r="F2" s="309"/>
      <c r="G2" s="309"/>
    </row>
    <row r="3" spans="1:7" s="208" customFormat="1" ht="20.25" customHeight="1" x14ac:dyDescent="0.25">
      <c r="A3" s="209"/>
      <c r="B3" s="243" t="s">
        <v>122</v>
      </c>
      <c r="C3" s="227" t="s">
        <v>86</v>
      </c>
      <c r="D3" s="227" t="s">
        <v>0</v>
      </c>
      <c r="E3" s="227" t="s">
        <v>1</v>
      </c>
      <c r="F3" s="227" t="s">
        <v>2</v>
      </c>
      <c r="G3" s="228" t="s">
        <v>3</v>
      </c>
    </row>
    <row r="4" spans="1:7" s="208" customFormat="1" ht="20.25" customHeight="1" x14ac:dyDescent="0.25">
      <c r="A4" s="210"/>
      <c r="B4" s="224" t="s">
        <v>94</v>
      </c>
      <c r="C4" s="277">
        <v>450000</v>
      </c>
      <c r="D4" s="277"/>
      <c r="E4" s="277"/>
      <c r="F4" s="277"/>
      <c r="G4" s="280"/>
    </row>
    <row r="5" spans="1:7" s="208" customFormat="1" ht="20.25" customHeight="1" x14ac:dyDescent="0.25">
      <c r="A5" s="210"/>
      <c r="B5" s="224" t="s">
        <v>95</v>
      </c>
      <c r="C5" s="277"/>
      <c r="D5" s="277"/>
      <c r="E5" s="277"/>
      <c r="F5" s="277"/>
      <c r="G5" s="280"/>
    </row>
    <row r="6" spans="1:7" s="208" customFormat="1" ht="20.25" customHeight="1" x14ac:dyDescent="0.25">
      <c r="A6" s="210"/>
      <c r="B6" s="224" t="s">
        <v>34</v>
      </c>
      <c r="C6" s="277">
        <v>650000</v>
      </c>
      <c r="D6" s="277"/>
      <c r="E6" s="277"/>
      <c r="F6" s="277"/>
      <c r="G6" s="280"/>
    </row>
    <row r="7" spans="1:7" s="208" customFormat="1" ht="20.25" customHeight="1" x14ac:dyDescent="0.25">
      <c r="A7" s="210"/>
      <c r="B7" s="224" t="s">
        <v>123</v>
      </c>
      <c r="C7" s="277"/>
      <c r="D7" s="277"/>
      <c r="E7" s="277"/>
      <c r="F7" s="277"/>
      <c r="G7" s="280"/>
    </row>
    <row r="8" spans="1:7" s="208" customFormat="1" ht="20.25" customHeight="1" thickBot="1" x14ac:dyDescent="0.3">
      <c r="A8" s="210"/>
      <c r="B8" s="229" t="s">
        <v>87</v>
      </c>
      <c r="C8" s="230">
        <f>SUM(C4:C7)</f>
        <v>1100000</v>
      </c>
      <c r="D8" s="230">
        <f t="shared" ref="D8:G8" si="0">SUM(D4:D7)</f>
        <v>0</v>
      </c>
      <c r="E8" s="230">
        <f t="shared" si="0"/>
        <v>0</v>
      </c>
      <c r="F8" s="230">
        <f t="shared" si="0"/>
        <v>0</v>
      </c>
      <c r="G8" s="230">
        <f t="shared" si="0"/>
        <v>0</v>
      </c>
    </row>
    <row r="9" spans="1:7" s="208" customFormat="1" ht="20.25" customHeight="1" x14ac:dyDescent="0.25">
      <c r="A9" s="210"/>
      <c r="B9" s="222" t="s">
        <v>124</v>
      </c>
      <c r="C9" s="278">
        <v>650000</v>
      </c>
      <c r="D9" s="278"/>
      <c r="E9" s="278"/>
      <c r="F9" s="278"/>
      <c r="G9" s="281"/>
    </row>
    <row r="10" spans="1:7" s="208" customFormat="1" ht="20.25" customHeight="1" x14ac:dyDescent="0.25">
      <c r="A10" s="212"/>
      <c r="B10" s="223" t="s">
        <v>70</v>
      </c>
      <c r="C10" s="279">
        <v>-240000</v>
      </c>
      <c r="D10" s="279"/>
      <c r="E10" s="279"/>
      <c r="F10" s="279"/>
      <c r="G10" s="282"/>
    </row>
    <row r="11" spans="1:7" s="208" customFormat="1" ht="20.25" customHeight="1" x14ac:dyDescent="0.25">
      <c r="B11" s="223" t="s">
        <v>96</v>
      </c>
      <c r="C11" s="279">
        <v>50000</v>
      </c>
      <c r="D11" s="279"/>
      <c r="E11" s="279"/>
      <c r="F11" s="279"/>
      <c r="G11" s="282"/>
    </row>
    <row r="12" spans="1:7" s="208" customFormat="1" ht="20.25" customHeight="1" x14ac:dyDescent="0.25">
      <c r="A12" s="214"/>
      <c r="B12" s="223" t="s">
        <v>76</v>
      </c>
      <c r="C12" s="279">
        <v>-100000</v>
      </c>
      <c r="D12" s="279"/>
      <c r="E12" s="279"/>
      <c r="F12" s="279"/>
      <c r="G12" s="282"/>
    </row>
    <row r="13" spans="1:7" s="208" customFormat="1" ht="20.25" customHeight="1" x14ac:dyDescent="0.25">
      <c r="A13" s="211"/>
      <c r="B13" s="224" t="s">
        <v>89</v>
      </c>
      <c r="C13" s="277">
        <v>-10000</v>
      </c>
      <c r="D13" s="277"/>
      <c r="E13" s="277"/>
      <c r="F13" s="277"/>
      <c r="G13" s="280"/>
    </row>
    <row r="14" spans="1:7" s="208" customFormat="1" ht="20.25" customHeight="1" x14ac:dyDescent="0.25">
      <c r="A14" s="211"/>
      <c r="B14" s="224" t="s">
        <v>90</v>
      </c>
      <c r="C14" s="277"/>
      <c r="D14" s="277"/>
      <c r="E14" s="277"/>
      <c r="F14" s="277"/>
      <c r="G14" s="280"/>
    </row>
    <row r="15" spans="1:7" s="208" customFormat="1" ht="20.25" customHeight="1" x14ac:dyDescent="0.25">
      <c r="B15" s="223" t="s">
        <v>91</v>
      </c>
      <c r="C15" s="221">
        <f>SUM(C13:C14)</f>
        <v>-10000</v>
      </c>
      <c r="D15" s="221">
        <f t="shared" ref="D15:G15" si="1">SUM(D13:D14)</f>
        <v>0</v>
      </c>
      <c r="E15" s="221">
        <f t="shared" si="1"/>
        <v>0</v>
      </c>
      <c r="F15" s="221">
        <f t="shared" si="1"/>
        <v>0</v>
      </c>
      <c r="G15" s="221">
        <f t="shared" si="1"/>
        <v>0</v>
      </c>
    </row>
    <row r="16" spans="1:7" s="208" customFormat="1" ht="20.25" customHeight="1" x14ac:dyDescent="0.25">
      <c r="A16" s="210"/>
      <c r="B16" s="223" t="s">
        <v>88</v>
      </c>
      <c r="C16" s="279">
        <v>10000</v>
      </c>
      <c r="D16" s="279"/>
      <c r="E16" s="279"/>
      <c r="F16" s="279"/>
      <c r="G16" s="282"/>
    </row>
    <row r="17" spans="1:7" s="208" customFormat="1" ht="20.25" customHeight="1" x14ac:dyDescent="0.25">
      <c r="A17" s="213"/>
      <c r="B17" s="223" t="s">
        <v>92</v>
      </c>
      <c r="C17" s="279">
        <v>-150000</v>
      </c>
      <c r="D17" s="279"/>
      <c r="E17" s="279"/>
      <c r="F17" s="279"/>
      <c r="G17" s="282"/>
    </row>
    <row r="18" spans="1:7" s="208" customFormat="1" ht="20.25" customHeight="1" x14ac:dyDescent="0.25">
      <c r="A18" s="213"/>
      <c r="B18" s="223" t="s">
        <v>125</v>
      </c>
      <c r="C18" s="279">
        <v>-110000</v>
      </c>
      <c r="D18" s="279"/>
      <c r="E18" s="279"/>
      <c r="F18" s="279"/>
      <c r="G18" s="282"/>
    </row>
    <row r="19" spans="1:7" s="208" customFormat="1" ht="20.25" customHeight="1" x14ac:dyDescent="0.25">
      <c r="A19" s="214"/>
      <c r="B19" s="223" t="s">
        <v>72</v>
      </c>
      <c r="C19" s="279">
        <v>-50000</v>
      </c>
      <c r="D19" s="279"/>
      <c r="E19" s="279"/>
      <c r="F19" s="279"/>
      <c r="G19" s="282"/>
    </row>
    <row r="20" spans="1:7" s="208" customFormat="1" ht="20.25" customHeight="1" thickBot="1" x14ac:dyDescent="0.3">
      <c r="A20" s="214"/>
      <c r="B20" s="225" t="s">
        <v>126</v>
      </c>
      <c r="C20" s="226">
        <f>SUM((C15+C16+C17+C18+C19)+(C10+C11+C12))</f>
        <v>-600000</v>
      </c>
      <c r="D20" s="226">
        <f t="shared" ref="D20:G20" si="2">SUM((D15+D16+D17+D18+D19)+(D10+D11+D12))</f>
        <v>0</v>
      </c>
      <c r="E20" s="226">
        <f t="shared" si="2"/>
        <v>0</v>
      </c>
      <c r="F20" s="226">
        <f t="shared" si="2"/>
        <v>0</v>
      </c>
      <c r="G20" s="226">
        <f t="shared" si="2"/>
        <v>0</v>
      </c>
    </row>
    <row r="21" spans="1:7" x14ac:dyDescent="0.35">
      <c r="A21" s="215"/>
      <c r="B21" s="216"/>
      <c r="C21" s="217"/>
      <c r="D21" s="216"/>
    </row>
    <row r="22" spans="1:7" x14ac:dyDescent="0.35">
      <c r="A22" s="215"/>
      <c r="B22" s="216" t="s">
        <v>127</v>
      </c>
      <c r="C22" s="217"/>
      <c r="D22" s="216"/>
    </row>
    <row r="23" spans="1:7" x14ac:dyDescent="0.35">
      <c r="B23" s="218"/>
      <c r="C23" s="218"/>
      <c r="D23" s="218"/>
      <c r="E23" s="218"/>
    </row>
    <row r="24" spans="1:7" x14ac:dyDescent="0.35">
      <c r="B24" s="218"/>
      <c r="C24" s="218"/>
      <c r="D24" s="218"/>
      <c r="E24" s="218"/>
    </row>
    <row r="25" spans="1:7" x14ac:dyDescent="0.35">
      <c r="B25" s="218"/>
      <c r="C25" s="218"/>
      <c r="D25" s="218"/>
      <c r="E25" s="218"/>
    </row>
    <row r="32" spans="1:7" x14ac:dyDescent="0.35">
      <c r="A32" s="219"/>
      <c r="B32" s="220"/>
    </row>
    <row r="33" spans="1:4" x14ac:dyDescent="0.35">
      <c r="A33" s="219"/>
      <c r="B33" s="220"/>
    </row>
    <row r="34" spans="1:4" x14ac:dyDescent="0.35">
      <c r="A34" s="219"/>
      <c r="B34" s="220"/>
    </row>
    <row r="35" spans="1:4" x14ac:dyDescent="0.35">
      <c r="A35" s="219"/>
      <c r="B35" s="220"/>
    </row>
    <row r="36" spans="1:4" x14ac:dyDescent="0.35">
      <c r="A36" s="219"/>
      <c r="B36" s="220"/>
    </row>
    <row r="37" spans="1:4" x14ac:dyDescent="0.35">
      <c r="A37" s="219"/>
      <c r="B37" s="220"/>
    </row>
    <row r="38" spans="1:4" x14ac:dyDescent="0.35">
      <c r="A38" s="219"/>
      <c r="B38" s="220"/>
    </row>
    <row r="39" spans="1:4" x14ac:dyDescent="0.35">
      <c r="A39" s="219"/>
      <c r="B39" s="220"/>
    </row>
    <row r="40" spans="1:4" x14ac:dyDescent="0.35">
      <c r="A40" s="219"/>
      <c r="B40" s="220"/>
    </row>
    <row r="41" spans="1:4" x14ac:dyDescent="0.35">
      <c r="A41" s="219"/>
      <c r="B41" s="220"/>
      <c r="D41" s="219"/>
    </row>
    <row r="42" spans="1:4" x14ac:dyDescent="0.35">
      <c r="A42" s="219"/>
      <c r="B42" s="220"/>
    </row>
    <row r="43" spans="1:4" x14ac:dyDescent="0.35">
      <c r="A43" s="219"/>
      <c r="B43" s="220"/>
    </row>
    <row r="44" spans="1:4" x14ac:dyDescent="0.35">
      <c r="A44" s="219"/>
      <c r="B44" s="220"/>
    </row>
    <row r="45" spans="1:4" x14ac:dyDescent="0.35">
      <c r="A45" s="219"/>
      <c r="B45" s="220"/>
    </row>
    <row r="46" spans="1:4" x14ac:dyDescent="0.35">
      <c r="A46" s="219"/>
      <c r="B46" s="220"/>
    </row>
    <row r="47" spans="1:4" x14ac:dyDescent="0.35">
      <c r="A47" s="219"/>
      <c r="B47" s="220"/>
    </row>
    <row r="48" spans="1:4" x14ac:dyDescent="0.35">
      <c r="A48" s="219"/>
      <c r="B48" s="220"/>
    </row>
    <row r="49" spans="1:2" x14ac:dyDescent="0.35">
      <c r="A49" s="219"/>
      <c r="B49" s="220"/>
    </row>
    <row r="50" spans="1:2" x14ac:dyDescent="0.35">
      <c r="A50" s="219"/>
      <c r="B50" s="220"/>
    </row>
    <row r="51" spans="1:2" x14ac:dyDescent="0.35">
      <c r="A51" s="219"/>
      <c r="B51" s="220"/>
    </row>
  </sheetData>
  <sheetProtection algorithmName="SHA-512" hashValue="huiBAJQ9zeKquUq/CYvKYaoTXB6SMuv03hQudHQYaWXSTGN2CVwpln1Vk+3XduibMmEkzEtIsdLT1azVW4Y5xg==" saltValue="YF5Tv5KoJcqceEEd7nLNNw==" spinCount="100000" sheet="1" objects="1" scenarios="1" selectLockedCells="1"/>
  <mergeCells count="1">
    <mergeCell ref="B2:G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115"/>
  <sheetViews>
    <sheetView topLeftCell="A19" zoomScale="75" zoomScaleNormal="75" workbookViewId="0">
      <selection activeCell="G5" sqref="G5"/>
    </sheetView>
  </sheetViews>
  <sheetFormatPr defaultRowHeight="12.5" x14ac:dyDescent="0.25"/>
  <cols>
    <col min="2" max="2" width="10.81640625" customWidth="1"/>
    <col min="3" max="10" width="16.81640625" customWidth="1"/>
    <col min="11" max="17" width="10.81640625" customWidth="1"/>
  </cols>
  <sheetData>
    <row r="1" spans="1:18" ht="35.25" customHeight="1" thickTop="1" x14ac:dyDescent="0.25">
      <c r="A1" s="3"/>
      <c r="B1" s="61" t="s">
        <v>33</v>
      </c>
      <c r="C1" s="310" t="s">
        <v>142</v>
      </c>
      <c r="D1" s="311"/>
      <c r="E1" s="311"/>
      <c r="F1" s="312"/>
      <c r="G1" s="9" t="s">
        <v>7</v>
      </c>
      <c r="I1" s="9"/>
      <c r="J1" s="10"/>
      <c r="K1" s="63"/>
      <c r="L1" s="63"/>
      <c r="M1" s="63"/>
      <c r="N1" s="63"/>
      <c r="O1" s="63"/>
      <c r="P1" s="11"/>
      <c r="Q1" s="12"/>
    </row>
    <row r="2" spans="1:18" s="1" customFormat="1" ht="20.25" customHeight="1" x14ac:dyDescent="0.35">
      <c r="A2" s="5"/>
      <c r="B2" s="13"/>
      <c r="C2" s="14" t="s">
        <v>0</v>
      </c>
      <c r="D2" s="7" t="s">
        <v>1</v>
      </c>
      <c r="E2" s="7" t="s">
        <v>2</v>
      </c>
      <c r="F2" s="15" t="s">
        <v>3</v>
      </c>
      <c r="G2" s="7" t="s">
        <v>8</v>
      </c>
      <c r="H2" s="16" t="s">
        <v>9</v>
      </c>
      <c r="I2" s="16" t="s">
        <v>9</v>
      </c>
      <c r="J2" s="17" t="s">
        <v>10</v>
      </c>
      <c r="K2" s="64"/>
      <c r="L2" s="2"/>
      <c r="M2" s="2"/>
      <c r="N2" s="2"/>
      <c r="O2" s="2"/>
      <c r="P2" s="2"/>
      <c r="Q2" s="2"/>
      <c r="R2" s="2"/>
    </row>
    <row r="3" spans="1:18" s="1" customFormat="1" ht="20.25" customHeight="1" x14ac:dyDescent="0.3">
      <c r="A3" s="5"/>
      <c r="B3" s="18" t="s">
        <v>11</v>
      </c>
      <c r="C3" s="19" t="s">
        <v>12</v>
      </c>
      <c r="D3" s="6" t="s">
        <v>12</v>
      </c>
      <c r="E3" s="6" t="s">
        <v>12</v>
      </c>
      <c r="F3" s="20" t="s">
        <v>12</v>
      </c>
      <c r="G3" s="6" t="s">
        <v>13</v>
      </c>
      <c r="H3" s="6" t="s">
        <v>67</v>
      </c>
      <c r="I3" s="6" t="s">
        <v>14</v>
      </c>
      <c r="J3" s="21" t="s">
        <v>15</v>
      </c>
      <c r="K3" s="64"/>
      <c r="L3" s="2"/>
      <c r="M3" s="2"/>
      <c r="N3" s="2"/>
      <c r="O3" s="2"/>
      <c r="P3" s="2"/>
      <c r="Q3" s="2"/>
      <c r="R3" s="2"/>
    </row>
    <row r="4" spans="1:18" s="1" customFormat="1" ht="25" customHeight="1" x14ac:dyDescent="0.3">
      <c r="A4" s="2"/>
      <c r="B4" s="29" t="s">
        <v>4</v>
      </c>
      <c r="C4" s="25" t="s">
        <v>4</v>
      </c>
      <c r="D4" s="26" t="s">
        <v>4</v>
      </c>
      <c r="E4" s="26" t="s">
        <v>4</v>
      </c>
      <c r="F4" s="27" t="s">
        <v>4</v>
      </c>
      <c r="G4" s="28" t="s">
        <v>4</v>
      </c>
      <c r="H4" s="26" t="s">
        <v>4</v>
      </c>
      <c r="I4" s="26" t="s">
        <v>4</v>
      </c>
      <c r="J4" s="31" t="s">
        <v>4</v>
      </c>
      <c r="K4" s="64"/>
      <c r="L4" s="2"/>
      <c r="M4" s="2"/>
      <c r="N4" s="2"/>
      <c r="O4" s="2"/>
      <c r="P4" s="2"/>
      <c r="Q4" s="2"/>
      <c r="R4" s="2"/>
    </row>
    <row r="5" spans="1:18" s="1" customFormat="1" ht="25" customHeight="1" x14ac:dyDescent="0.3">
      <c r="A5" s="2"/>
      <c r="B5" s="30" t="s">
        <v>65</v>
      </c>
      <c r="C5" s="54">
        <f>'Bonus Worksheet'!D20</f>
        <v>112000</v>
      </c>
      <c r="D5" s="54">
        <f>'Bonus Worksheet'!E20</f>
        <v>290000</v>
      </c>
      <c r="E5" s="54">
        <f>'Bonus Worksheet'!F20</f>
        <v>433000</v>
      </c>
      <c r="F5" s="54">
        <f>'Bonus Worksheet'!G20</f>
        <v>590000</v>
      </c>
      <c r="G5" s="269" t="s">
        <v>68</v>
      </c>
      <c r="H5" s="269" t="s">
        <v>68</v>
      </c>
      <c r="I5" s="269" t="s">
        <v>68</v>
      </c>
      <c r="J5" s="273" t="s">
        <v>68</v>
      </c>
      <c r="K5" s="2"/>
      <c r="L5" s="2"/>
      <c r="M5" s="2"/>
      <c r="N5" s="2"/>
      <c r="O5" s="2"/>
      <c r="P5" s="2"/>
      <c r="Q5" s="2"/>
      <c r="R5" s="2"/>
    </row>
    <row r="6" spans="1:18" s="1" customFormat="1" ht="25" customHeight="1" thickBot="1" x14ac:dyDescent="0.35">
      <c r="A6" s="2"/>
      <c r="B6" s="65" t="s">
        <v>66</v>
      </c>
      <c r="C6" s="66">
        <f>'Bonus Worksheet'!D22</f>
        <v>162500</v>
      </c>
      <c r="D6" s="66">
        <f>'Bonus Worksheet'!E22</f>
        <v>325000</v>
      </c>
      <c r="E6" s="66">
        <f>'Bonus Worksheet'!F22</f>
        <v>487500</v>
      </c>
      <c r="F6" s="66">
        <f>'Bonus Worksheet'!G22</f>
        <v>650000</v>
      </c>
      <c r="G6" s="271" t="s">
        <v>68</v>
      </c>
      <c r="H6" s="271" t="s">
        <v>68</v>
      </c>
      <c r="I6" s="271" t="s">
        <v>68</v>
      </c>
      <c r="J6" s="274" t="s">
        <v>68</v>
      </c>
      <c r="K6" s="2"/>
      <c r="L6" s="2"/>
      <c r="M6" s="2"/>
      <c r="N6" s="2"/>
      <c r="O6" s="2"/>
      <c r="P6" s="2"/>
      <c r="Q6" s="2"/>
      <c r="R6" s="2"/>
    </row>
    <row r="7" spans="1:18" s="1" customFormat="1" ht="25" customHeight="1" thickTop="1" x14ac:dyDescent="0.3">
      <c r="A7" s="2"/>
      <c r="B7" s="67">
        <v>1</v>
      </c>
      <c r="C7" s="68">
        <f>'Bonus Worksheet'!F32</f>
        <v>152420</v>
      </c>
      <c r="D7" s="68">
        <f>'Bonus Worksheet'!G32</f>
        <v>307260</v>
      </c>
      <c r="E7" s="68">
        <f>'Bonus Worksheet'!H32</f>
        <v>464520</v>
      </c>
      <c r="F7" s="68">
        <f>'Bonus Worksheet'!I32</f>
        <v>624200</v>
      </c>
      <c r="G7" s="68">
        <f>'Bonus Worksheet'!E58</f>
        <v>12100</v>
      </c>
      <c r="H7" s="69">
        <f>'Bonus Worksheet'!C32</f>
        <v>0.01</v>
      </c>
      <c r="I7" s="70">
        <f>SUM(260*H7)</f>
        <v>2.6</v>
      </c>
      <c r="J7" s="71">
        <f>SUM(2080*H7)</f>
        <v>20.8</v>
      </c>
      <c r="K7" s="2"/>
      <c r="L7" s="2"/>
      <c r="M7" s="2"/>
      <c r="N7" s="2"/>
      <c r="O7" s="2"/>
      <c r="P7" s="2"/>
      <c r="Q7" s="2"/>
      <c r="R7" s="2"/>
    </row>
    <row r="8" spans="1:18" s="1" customFormat="1" ht="25" customHeight="1" x14ac:dyDescent="0.3">
      <c r="A8" s="2"/>
      <c r="B8" s="72">
        <v>2</v>
      </c>
      <c r="C8" s="73">
        <f>'Bonus Worksheet'!F33</f>
        <v>154840</v>
      </c>
      <c r="D8" s="73">
        <f>'Bonus Worksheet'!G33</f>
        <v>314520</v>
      </c>
      <c r="E8" s="73">
        <f>'Bonus Worksheet'!H33</f>
        <v>479040</v>
      </c>
      <c r="F8" s="73">
        <f>'Bonus Worksheet'!I33</f>
        <v>648400</v>
      </c>
      <c r="G8" s="73">
        <f>'Bonus Worksheet'!E59</f>
        <v>24200</v>
      </c>
      <c r="H8" s="69">
        <f>'Bonus Worksheet'!C33</f>
        <v>0.02</v>
      </c>
      <c r="I8" s="74">
        <f t="shared" ref="I8:I26" si="0">SUM(260*H8)</f>
        <v>5.2</v>
      </c>
      <c r="J8" s="75">
        <f t="shared" ref="J8:J26" si="1">SUM(2080*H8)</f>
        <v>41.6</v>
      </c>
      <c r="K8" s="2"/>
      <c r="L8" s="2"/>
      <c r="M8" s="2"/>
      <c r="N8" s="2"/>
      <c r="O8" s="2"/>
      <c r="P8" s="2"/>
      <c r="Q8" s="2"/>
      <c r="R8" s="2"/>
    </row>
    <row r="9" spans="1:18" s="1" customFormat="1" ht="25" customHeight="1" x14ac:dyDescent="0.3">
      <c r="A9" s="2"/>
      <c r="B9" s="72">
        <v>3</v>
      </c>
      <c r="C9" s="73">
        <f>'Bonus Worksheet'!F34</f>
        <v>157260</v>
      </c>
      <c r="D9" s="73">
        <f>'Bonus Worksheet'!G34</f>
        <v>321780</v>
      </c>
      <c r="E9" s="73">
        <f>'Bonus Worksheet'!H34</f>
        <v>493560</v>
      </c>
      <c r="F9" s="73">
        <f>'Bonus Worksheet'!I34</f>
        <v>672600</v>
      </c>
      <c r="G9" s="73">
        <f>'Bonus Worksheet'!E60</f>
        <v>36300</v>
      </c>
      <c r="H9" s="69">
        <f>'Bonus Worksheet'!C34</f>
        <v>0.03</v>
      </c>
      <c r="I9" s="74">
        <f t="shared" si="0"/>
        <v>7.8</v>
      </c>
      <c r="J9" s="75">
        <f t="shared" si="1"/>
        <v>62.4</v>
      </c>
      <c r="K9" s="2"/>
      <c r="L9" s="2"/>
      <c r="M9" s="2"/>
      <c r="N9" s="2"/>
      <c r="O9" s="2"/>
      <c r="P9" s="2"/>
      <c r="Q9" s="2"/>
      <c r="R9" s="2"/>
    </row>
    <row r="10" spans="1:18" s="1" customFormat="1" ht="25" customHeight="1" x14ac:dyDescent="0.3">
      <c r="A10" s="2"/>
      <c r="B10" s="72">
        <v>4</v>
      </c>
      <c r="C10" s="73">
        <f>'Bonus Worksheet'!F35</f>
        <v>159680</v>
      </c>
      <c r="D10" s="73">
        <f>'Bonus Worksheet'!G35</f>
        <v>329040</v>
      </c>
      <c r="E10" s="73">
        <f>'Bonus Worksheet'!H35</f>
        <v>508080</v>
      </c>
      <c r="F10" s="73">
        <f>'Bonus Worksheet'!I35</f>
        <v>696800</v>
      </c>
      <c r="G10" s="73">
        <f>'Bonus Worksheet'!E61</f>
        <v>48400</v>
      </c>
      <c r="H10" s="69">
        <f>'Bonus Worksheet'!C35</f>
        <v>0.04</v>
      </c>
      <c r="I10" s="74">
        <f t="shared" si="0"/>
        <v>10.4</v>
      </c>
      <c r="J10" s="75">
        <f t="shared" si="1"/>
        <v>83.2</v>
      </c>
      <c r="K10" s="2"/>
      <c r="L10" s="2"/>
      <c r="M10" s="2"/>
      <c r="N10" s="2"/>
      <c r="O10" s="2"/>
      <c r="P10" s="2"/>
      <c r="Q10" s="2"/>
      <c r="R10" s="2"/>
    </row>
    <row r="11" spans="1:18" s="1" customFormat="1" ht="25" customHeight="1" x14ac:dyDescent="0.3">
      <c r="A11" s="2"/>
      <c r="B11" s="72">
        <v>5</v>
      </c>
      <c r="C11" s="73">
        <f>'Bonus Worksheet'!F36</f>
        <v>162100</v>
      </c>
      <c r="D11" s="73">
        <f>'Bonus Worksheet'!G36</f>
        <v>336300</v>
      </c>
      <c r="E11" s="73">
        <f>'Bonus Worksheet'!H36</f>
        <v>522600</v>
      </c>
      <c r="F11" s="73">
        <f>'Bonus Worksheet'!I36</f>
        <v>721000</v>
      </c>
      <c r="G11" s="73">
        <f>'Bonus Worksheet'!E62</f>
        <v>60500</v>
      </c>
      <c r="H11" s="69">
        <f>'Bonus Worksheet'!C36</f>
        <v>0.05</v>
      </c>
      <c r="I11" s="74">
        <f t="shared" si="0"/>
        <v>13</v>
      </c>
      <c r="J11" s="75">
        <f t="shared" si="1"/>
        <v>104</v>
      </c>
      <c r="K11" s="2"/>
      <c r="L11" s="2"/>
      <c r="M11" s="2"/>
      <c r="N11" s="2"/>
      <c r="O11" s="2"/>
      <c r="P11" s="2"/>
      <c r="Q11" s="2"/>
      <c r="R11" s="2"/>
    </row>
    <row r="12" spans="1:18" s="1" customFormat="1" ht="25" customHeight="1" x14ac:dyDescent="0.3">
      <c r="A12" s="2"/>
      <c r="B12" s="72">
        <v>6</v>
      </c>
      <c r="C12" s="73">
        <f>'Bonus Worksheet'!F37</f>
        <v>164520</v>
      </c>
      <c r="D12" s="73">
        <f>'Bonus Worksheet'!G37</f>
        <v>343560</v>
      </c>
      <c r="E12" s="73">
        <f>'Bonus Worksheet'!H37</f>
        <v>537120</v>
      </c>
      <c r="F12" s="73">
        <f>'Bonus Worksheet'!I37</f>
        <v>745200</v>
      </c>
      <c r="G12" s="73">
        <f>'Bonus Worksheet'!E63</f>
        <v>72600</v>
      </c>
      <c r="H12" s="69">
        <f>'Bonus Worksheet'!C37</f>
        <v>0.06</v>
      </c>
      <c r="I12" s="74">
        <f t="shared" si="0"/>
        <v>15.6</v>
      </c>
      <c r="J12" s="75">
        <f t="shared" si="1"/>
        <v>124.8</v>
      </c>
      <c r="K12" s="2"/>
      <c r="L12" s="2"/>
      <c r="M12" s="2"/>
      <c r="N12" s="2"/>
      <c r="O12" s="2"/>
      <c r="P12" s="2"/>
      <c r="Q12" s="2"/>
      <c r="R12" s="2"/>
    </row>
    <row r="13" spans="1:18" s="1" customFormat="1" ht="25" customHeight="1" x14ac:dyDescent="0.3">
      <c r="A13" s="2"/>
      <c r="B13" s="72">
        <v>7</v>
      </c>
      <c r="C13" s="73">
        <f>'Bonus Worksheet'!F38</f>
        <v>166940</v>
      </c>
      <c r="D13" s="73">
        <f>'Bonus Worksheet'!G38</f>
        <v>350820</v>
      </c>
      <c r="E13" s="73">
        <f>'Bonus Worksheet'!H38</f>
        <v>551640</v>
      </c>
      <c r="F13" s="73">
        <f>'Bonus Worksheet'!I38</f>
        <v>769400</v>
      </c>
      <c r="G13" s="73">
        <f>'Bonus Worksheet'!E64</f>
        <v>84700</v>
      </c>
      <c r="H13" s="69">
        <f>'Bonus Worksheet'!C38</f>
        <v>7.0000000000000007E-2</v>
      </c>
      <c r="I13" s="74">
        <f t="shared" si="0"/>
        <v>18.200000000000003</v>
      </c>
      <c r="J13" s="75">
        <f t="shared" si="1"/>
        <v>145.60000000000002</v>
      </c>
      <c r="K13" s="2"/>
      <c r="L13" s="2"/>
      <c r="M13" s="2"/>
      <c r="N13" s="2"/>
      <c r="O13" s="2"/>
      <c r="P13" s="2"/>
      <c r="Q13" s="2"/>
      <c r="R13" s="2"/>
    </row>
    <row r="14" spans="1:18" s="1" customFormat="1" ht="25" customHeight="1" x14ac:dyDescent="0.3">
      <c r="A14" s="2"/>
      <c r="B14" s="72">
        <v>8</v>
      </c>
      <c r="C14" s="73">
        <f>'Bonus Worksheet'!F39</f>
        <v>169360</v>
      </c>
      <c r="D14" s="73">
        <f>'Bonus Worksheet'!G39</f>
        <v>358080</v>
      </c>
      <c r="E14" s="73">
        <f>'Bonus Worksheet'!H39</f>
        <v>566160</v>
      </c>
      <c r="F14" s="73">
        <f>'Bonus Worksheet'!I39</f>
        <v>793600</v>
      </c>
      <c r="G14" s="73">
        <f>'Bonus Worksheet'!E65</f>
        <v>96800</v>
      </c>
      <c r="H14" s="69">
        <f>'Bonus Worksheet'!C39</f>
        <v>0.08</v>
      </c>
      <c r="I14" s="74">
        <f t="shared" si="0"/>
        <v>20.8</v>
      </c>
      <c r="J14" s="75">
        <f t="shared" si="1"/>
        <v>166.4</v>
      </c>
      <c r="K14" s="2"/>
      <c r="L14" s="2"/>
      <c r="M14" s="2"/>
      <c r="N14" s="2"/>
      <c r="O14" s="2"/>
      <c r="P14" s="2"/>
      <c r="Q14" s="2"/>
      <c r="R14" s="2"/>
    </row>
    <row r="15" spans="1:18" s="1" customFormat="1" ht="25" customHeight="1" x14ac:dyDescent="0.3">
      <c r="A15" s="2"/>
      <c r="B15" s="72">
        <v>9</v>
      </c>
      <c r="C15" s="73">
        <f>'Bonus Worksheet'!F40</f>
        <v>171780</v>
      </c>
      <c r="D15" s="73">
        <f>'Bonus Worksheet'!G40</f>
        <v>365340</v>
      </c>
      <c r="E15" s="73">
        <f>'Bonus Worksheet'!H40</f>
        <v>580680</v>
      </c>
      <c r="F15" s="73">
        <f>'Bonus Worksheet'!I40</f>
        <v>817800</v>
      </c>
      <c r="G15" s="73">
        <f>'Bonus Worksheet'!E66</f>
        <v>108900</v>
      </c>
      <c r="H15" s="69">
        <f>'Bonus Worksheet'!C40</f>
        <v>0.09</v>
      </c>
      <c r="I15" s="74">
        <f t="shared" si="0"/>
        <v>23.4</v>
      </c>
      <c r="J15" s="75">
        <f t="shared" si="1"/>
        <v>187.2</v>
      </c>
      <c r="K15" s="2"/>
      <c r="L15" s="2"/>
      <c r="M15" s="2"/>
      <c r="N15" s="2"/>
      <c r="O15" s="2"/>
      <c r="P15" s="2"/>
      <c r="Q15" s="2"/>
      <c r="R15" s="2"/>
    </row>
    <row r="16" spans="1:18" s="1" customFormat="1" ht="25" customHeight="1" x14ac:dyDescent="0.3">
      <c r="A16" s="2"/>
      <c r="B16" s="72">
        <v>10</v>
      </c>
      <c r="C16" s="73">
        <f>'Bonus Worksheet'!F41</f>
        <v>174200</v>
      </c>
      <c r="D16" s="73">
        <f>'Bonus Worksheet'!G41</f>
        <v>372600</v>
      </c>
      <c r="E16" s="73">
        <f>'Bonus Worksheet'!H41</f>
        <v>595200</v>
      </c>
      <c r="F16" s="73">
        <f>'Bonus Worksheet'!I41</f>
        <v>842000</v>
      </c>
      <c r="G16" s="73">
        <f>'Bonus Worksheet'!E67</f>
        <v>121000</v>
      </c>
      <c r="H16" s="69">
        <f>'Bonus Worksheet'!C41</f>
        <v>0.1</v>
      </c>
      <c r="I16" s="74">
        <f t="shared" si="0"/>
        <v>26</v>
      </c>
      <c r="J16" s="75">
        <f t="shared" si="1"/>
        <v>208</v>
      </c>
      <c r="K16" s="2"/>
      <c r="L16" s="2"/>
      <c r="M16" s="2"/>
      <c r="N16" s="2"/>
      <c r="O16" s="2"/>
      <c r="P16" s="2"/>
      <c r="Q16" s="2"/>
      <c r="R16" s="2"/>
    </row>
    <row r="17" spans="1:18" s="1" customFormat="1" ht="25" customHeight="1" x14ac:dyDescent="0.3">
      <c r="A17" s="2"/>
      <c r="B17" s="72">
        <v>11</v>
      </c>
      <c r="C17" s="73">
        <f>'Bonus Worksheet'!F42</f>
        <v>176620</v>
      </c>
      <c r="D17" s="73">
        <f>'Bonus Worksheet'!G42</f>
        <v>379860</v>
      </c>
      <c r="E17" s="73">
        <f>'Bonus Worksheet'!H42</f>
        <v>609720</v>
      </c>
      <c r="F17" s="73">
        <f>'Bonus Worksheet'!I42</f>
        <v>866200</v>
      </c>
      <c r="G17" s="73">
        <f>'Bonus Worksheet'!E68</f>
        <v>133100</v>
      </c>
      <c r="H17" s="69">
        <f>'Bonus Worksheet'!C42</f>
        <v>0.11</v>
      </c>
      <c r="I17" s="74">
        <f t="shared" si="0"/>
        <v>28.6</v>
      </c>
      <c r="J17" s="75">
        <f t="shared" si="1"/>
        <v>228.8</v>
      </c>
      <c r="K17" s="2"/>
      <c r="L17" s="2"/>
      <c r="M17" s="2"/>
      <c r="N17" s="2"/>
      <c r="O17" s="2"/>
      <c r="P17" s="2"/>
      <c r="Q17" s="2"/>
      <c r="R17" s="2"/>
    </row>
    <row r="18" spans="1:18" s="1" customFormat="1" ht="25" customHeight="1" x14ac:dyDescent="0.3">
      <c r="A18" s="2"/>
      <c r="B18" s="72">
        <v>12</v>
      </c>
      <c r="C18" s="73">
        <f>'Bonus Worksheet'!F43</f>
        <v>179040</v>
      </c>
      <c r="D18" s="73">
        <f>'Bonus Worksheet'!G43</f>
        <v>387120</v>
      </c>
      <c r="E18" s="73">
        <f>'Bonus Worksheet'!H43</f>
        <v>624240</v>
      </c>
      <c r="F18" s="73">
        <f>'Bonus Worksheet'!I43</f>
        <v>890400</v>
      </c>
      <c r="G18" s="73">
        <f>'Bonus Worksheet'!E69</f>
        <v>145200</v>
      </c>
      <c r="H18" s="69">
        <f>'Bonus Worksheet'!C43</f>
        <v>0.12</v>
      </c>
      <c r="I18" s="74">
        <f t="shared" si="0"/>
        <v>31.2</v>
      </c>
      <c r="J18" s="75">
        <f t="shared" si="1"/>
        <v>249.6</v>
      </c>
      <c r="K18" s="2"/>
      <c r="L18" s="2"/>
      <c r="M18" s="2"/>
      <c r="N18" s="2"/>
      <c r="O18" s="2"/>
      <c r="P18" s="2"/>
      <c r="Q18" s="2"/>
      <c r="R18" s="2"/>
    </row>
    <row r="19" spans="1:18" s="1" customFormat="1" ht="25" customHeight="1" x14ac:dyDescent="0.3">
      <c r="A19" s="2"/>
      <c r="B19" s="72">
        <v>13</v>
      </c>
      <c r="C19" s="73">
        <f>'Bonus Worksheet'!F44</f>
        <v>181460</v>
      </c>
      <c r="D19" s="73">
        <f>'Bonus Worksheet'!G44</f>
        <v>394380</v>
      </c>
      <c r="E19" s="73">
        <f>'Bonus Worksheet'!H44</f>
        <v>638760</v>
      </c>
      <c r="F19" s="73">
        <f>'Bonus Worksheet'!I44</f>
        <v>914600</v>
      </c>
      <c r="G19" s="73">
        <f>'Bonus Worksheet'!E70</f>
        <v>157300</v>
      </c>
      <c r="H19" s="69">
        <f>'Bonus Worksheet'!C44</f>
        <v>0.13</v>
      </c>
      <c r="I19" s="74">
        <f t="shared" si="0"/>
        <v>33.800000000000004</v>
      </c>
      <c r="J19" s="75">
        <f t="shared" si="1"/>
        <v>270.40000000000003</v>
      </c>
      <c r="K19" s="2"/>
      <c r="L19" s="2"/>
      <c r="M19" s="2"/>
      <c r="N19" s="2"/>
      <c r="O19" s="2"/>
      <c r="P19" s="2"/>
      <c r="Q19" s="2"/>
      <c r="R19" s="2"/>
    </row>
    <row r="20" spans="1:18" s="1" customFormat="1" ht="25" customHeight="1" x14ac:dyDescent="0.3">
      <c r="A20" s="2"/>
      <c r="B20" s="72">
        <v>14</v>
      </c>
      <c r="C20" s="73">
        <f>'Bonus Worksheet'!F45</f>
        <v>183880</v>
      </c>
      <c r="D20" s="73">
        <f>'Bonus Worksheet'!G45</f>
        <v>401640</v>
      </c>
      <c r="E20" s="73">
        <f>'Bonus Worksheet'!H45</f>
        <v>653280</v>
      </c>
      <c r="F20" s="73">
        <f>'Bonus Worksheet'!I45</f>
        <v>938800</v>
      </c>
      <c r="G20" s="73">
        <f>'Bonus Worksheet'!E71</f>
        <v>169400</v>
      </c>
      <c r="H20" s="69">
        <f>'Bonus Worksheet'!C45</f>
        <v>0.14000000000000001</v>
      </c>
      <c r="I20" s="74">
        <f t="shared" si="0"/>
        <v>36.400000000000006</v>
      </c>
      <c r="J20" s="75">
        <f t="shared" si="1"/>
        <v>291.20000000000005</v>
      </c>
      <c r="K20" s="2"/>
      <c r="L20" s="2"/>
      <c r="M20" s="2"/>
      <c r="N20" s="2"/>
      <c r="O20" s="2"/>
      <c r="P20" s="2"/>
      <c r="Q20" s="2"/>
      <c r="R20" s="2"/>
    </row>
    <row r="21" spans="1:18" s="1" customFormat="1" ht="25" customHeight="1" x14ac:dyDescent="0.3">
      <c r="A21" s="2"/>
      <c r="B21" s="72">
        <v>15</v>
      </c>
      <c r="C21" s="73">
        <f>'Bonus Worksheet'!F46</f>
        <v>186300</v>
      </c>
      <c r="D21" s="73">
        <f>'Bonus Worksheet'!G46</f>
        <v>408900</v>
      </c>
      <c r="E21" s="73">
        <f>'Bonus Worksheet'!H46</f>
        <v>667800</v>
      </c>
      <c r="F21" s="73">
        <f>'Bonus Worksheet'!I46</f>
        <v>963000</v>
      </c>
      <c r="G21" s="73">
        <f>'Bonus Worksheet'!E72</f>
        <v>181500</v>
      </c>
      <c r="H21" s="69">
        <f>'Bonus Worksheet'!C46</f>
        <v>0.15</v>
      </c>
      <c r="I21" s="74">
        <f t="shared" si="0"/>
        <v>39</v>
      </c>
      <c r="J21" s="75">
        <f t="shared" si="1"/>
        <v>312</v>
      </c>
      <c r="K21" s="2"/>
      <c r="L21" s="2"/>
      <c r="M21" s="2"/>
      <c r="N21" s="2"/>
      <c r="O21" s="2"/>
      <c r="P21" s="2"/>
      <c r="Q21" s="2"/>
      <c r="R21" s="2"/>
    </row>
    <row r="22" spans="1:18" s="1" customFormat="1" ht="25" customHeight="1" x14ac:dyDescent="0.3">
      <c r="A22" s="2"/>
      <c r="B22" s="72">
        <v>16</v>
      </c>
      <c r="C22" s="73">
        <f>'Bonus Worksheet'!F47</f>
        <v>188720</v>
      </c>
      <c r="D22" s="73">
        <f>'Bonus Worksheet'!G47</f>
        <v>416160</v>
      </c>
      <c r="E22" s="73">
        <f>'Bonus Worksheet'!H47</f>
        <v>682320</v>
      </c>
      <c r="F22" s="73">
        <f>'Bonus Worksheet'!I47</f>
        <v>987200</v>
      </c>
      <c r="G22" s="73">
        <f>'Bonus Worksheet'!E73</f>
        <v>193600</v>
      </c>
      <c r="H22" s="69">
        <f>'Bonus Worksheet'!C47</f>
        <v>0.16</v>
      </c>
      <c r="I22" s="74">
        <f t="shared" si="0"/>
        <v>41.6</v>
      </c>
      <c r="J22" s="75">
        <f t="shared" si="1"/>
        <v>332.8</v>
      </c>
      <c r="K22" s="2"/>
      <c r="L22" s="2"/>
      <c r="M22" s="2"/>
      <c r="N22" s="2"/>
      <c r="O22" s="2"/>
      <c r="P22" s="2"/>
      <c r="Q22" s="2"/>
      <c r="R22" s="2"/>
    </row>
    <row r="23" spans="1:18" s="1" customFormat="1" ht="25" customHeight="1" x14ac:dyDescent="0.3">
      <c r="A23" s="2"/>
      <c r="B23" s="72">
        <v>17</v>
      </c>
      <c r="C23" s="73">
        <f>'Bonus Worksheet'!F48</f>
        <v>191140</v>
      </c>
      <c r="D23" s="73">
        <f>'Bonus Worksheet'!G48</f>
        <v>423420</v>
      </c>
      <c r="E23" s="73">
        <f>'Bonus Worksheet'!H48</f>
        <v>696840</v>
      </c>
      <c r="F23" s="73">
        <f>'Bonus Worksheet'!I48</f>
        <v>1011400</v>
      </c>
      <c r="G23" s="73">
        <f>'Bonus Worksheet'!E74</f>
        <v>205700</v>
      </c>
      <c r="H23" s="69">
        <f>'Bonus Worksheet'!C48</f>
        <v>0.17</v>
      </c>
      <c r="I23" s="74">
        <f t="shared" si="0"/>
        <v>44.2</v>
      </c>
      <c r="J23" s="75">
        <f t="shared" si="1"/>
        <v>353.6</v>
      </c>
      <c r="K23" s="2"/>
      <c r="L23" s="2"/>
      <c r="M23" s="2"/>
      <c r="N23" s="2"/>
      <c r="O23" s="2"/>
      <c r="P23" s="2"/>
      <c r="Q23" s="2"/>
      <c r="R23" s="2"/>
    </row>
    <row r="24" spans="1:18" s="1" customFormat="1" ht="25" customHeight="1" x14ac:dyDescent="0.3">
      <c r="A24" s="2"/>
      <c r="B24" s="72">
        <v>18</v>
      </c>
      <c r="C24" s="73">
        <f>'Bonus Worksheet'!F49</f>
        <v>193560</v>
      </c>
      <c r="D24" s="73">
        <f>'Bonus Worksheet'!G49</f>
        <v>430680</v>
      </c>
      <c r="E24" s="73">
        <f>'Bonus Worksheet'!H49</f>
        <v>711360</v>
      </c>
      <c r="F24" s="73">
        <f>'Bonus Worksheet'!I49</f>
        <v>1035600</v>
      </c>
      <c r="G24" s="73">
        <f>'Bonus Worksheet'!E75</f>
        <v>217800</v>
      </c>
      <c r="H24" s="69">
        <f>'Bonus Worksheet'!C49</f>
        <v>0.18</v>
      </c>
      <c r="I24" s="74">
        <f t="shared" si="0"/>
        <v>46.8</v>
      </c>
      <c r="J24" s="75">
        <f t="shared" si="1"/>
        <v>374.4</v>
      </c>
      <c r="K24" s="2"/>
      <c r="L24" s="2"/>
      <c r="M24" s="2"/>
      <c r="N24" s="2"/>
      <c r="O24" s="2"/>
      <c r="P24" s="2"/>
      <c r="Q24" s="2"/>
      <c r="R24" s="2"/>
    </row>
    <row r="25" spans="1:18" s="1" customFormat="1" ht="25" customHeight="1" x14ac:dyDescent="0.3">
      <c r="A25" s="2"/>
      <c r="B25" s="72">
        <v>19</v>
      </c>
      <c r="C25" s="73">
        <f>'Bonus Worksheet'!F50</f>
        <v>195980</v>
      </c>
      <c r="D25" s="73">
        <f>'Bonus Worksheet'!G50</f>
        <v>437940</v>
      </c>
      <c r="E25" s="73">
        <f>'Bonus Worksheet'!H50</f>
        <v>725880</v>
      </c>
      <c r="F25" s="73">
        <f>'Bonus Worksheet'!I50</f>
        <v>1059800</v>
      </c>
      <c r="G25" s="73">
        <f>'Bonus Worksheet'!E76</f>
        <v>229900</v>
      </c>
      <c r="H25" s="69">
        <f>'Bonus Worksheet'!C50</f>
        <v>0.19</v>
      </c>
      <c r="I25" s="74">
        <f t="shared" si="0"/>
        <v>49.4</v>
      </c>
      <c r="J25" s="75">
        <f t="shared" si="1"/>
        <v>395.2</v>
      </c>
      <c r="K25" s="2"/>
      <c r="L25" s="2"/>
      <c r="M25" s="2"/>
      <c r="N25" s="2"/>
      <c r="O25" s="2"/>
      <c r="P25" s="2"/>
      <c r="Q25" s="2"/>
      <c r="R25" s="2"/>
    </row>
    <row r="26" spans="1:18" s="1" customFormat="1" ht="25" customHeight="1" x14ac:dyDescent="0.3">
      <c r="A26" s="2"/>
      <c r="B26" s="72">
        <v>20</v>
      </c>
      <c r="C26" s="73">
        <f>'Bonus Worksheet'!F51</f>
        <v>198400</v>
      </c>
      <c r="D26" s="73">
        <f>'Bonus Worksheet'!G51</f>
        <v>445200</v>
      </c>
      <c r="E26" s="73">
        <f>'Bonus Worksheet'!H51</f>
        <v>740400</v>
      </c>
      <c r="F26" s="73">
        <f>'Bonus Worksheet'!I51</f>
        <v>1084000</v>
      </c>
      <c r="G26" s="73">
        <f>'Bonus Worksheet'!E77</f>
        <v>242000</v>
      </c>
      <c r="H26" s="69">
        <f>'Bonus Worksheet'!C51</f>
        <v>0.2</v>
      </c>
      <c r="I26" s="74">
        <f t="shared" si="0"/>
        <v>52</v>
      </c>
      <c r="J26" s="75">
        <f t="shared" si="1"/>
        <v>416</v>
      </c>
      <c r="K26" s="2"/>
      <c r="L26" s="2"/>
      <c r="M26" s="2"/>
      <c r="N26" s="2"/>
      <c r="O26" s="2"/>
      <c r="P26" s="2"/>
      <c r="Q26" s="2"/>
      <c r="R26" s="2"/>
    </row>
    <row r="27" spans="1:18" s="1" customFormat="1" ht="25" customHeight="1" x14ac:dyDescent="0.3">
      <c r="A27" s="2"/>
      <c r="B27" s="8"/>
      <c r="C27" s="22"/>
      <c r="D27" s="8"/>
      <c r="E27" s="8"/>
      <c r="F27" s="23"/>
      <c r="G27" s="8"/>
      <c r="H27" s="8"/>
      <c r="I27" s="8"/>
      <c r="J27" s="8"/>
      <c r="K27" s="2"/>
      <c r="L27" s="2"/>
      <c r="M27" s="2"/>
      <c r="N27" s="2"/>
      <c r="O27" s="2"/>
      <c r="P27" s="2"/>
      <c r="Q27" s="2"/>
      <c r="R27" s="2"/>
    </row>
    <row r="28" spans="1:18" s="1" customFormat="1" ht="25" customHeight="1" x14ac:dyDescent="0.3">
      <c r="A28" s="2"/>
      <c r="B28" s="8"/>
      <c r="C28" s="2"/>
      <c r="D28" s="24" t="s">
        <v>16</v>
      </c>
      <c r="E28" s="275">
        <v>0.1</v>
      </c>
      <c r="F28" s="275">
        <v>0.2</v>
      </c>
      <c r="G28" s="275">
        <v>0.3</v>
      </c>
      <c r="H28" s="275">
        <v>0.4</v>
      </c>
      <c r="I28" s="2"/>
      <c r="J28" s="8"/>
      <c r="K28" s="2"/>
      <c r="L28" s="2"/>
      <c r="M28" s="2"/>
      <c r="N28" s="2"/>
      <c r="O28" s="2"/>
      <c r="P28" s="2"/>
      <c r="Q28" s="2"/>
      <c r="R28" s="2"/>
    </row>
    <row r="29" spans="1:18" s="1" customFormat="1" ht="25" customHeight="1" x14ac:dyDescent="0.3">
      <c r="A29" s="2"/>
      <c r="B29" s="8"/>
      <c r="C29" s="2"/>
      <c r="D29" s="24" t="s">
        <v>17</v>
      </c>
      <c r="E29" s="276">
        <v>0.1</v>
      </c>
      <c r="F29" s="276">
        <v>0.3</v>
      </c>
      <c r="G29" s="276">
        <v>0.6</v>
      </c>
      <c r="H29" s="276">
        <v>1</v>
      </c>
      <c r="I29" s="2"/>
      <c r="J29" s="8"/>
      <c r="K29" s="2"/>
      <c r="L29" s="2"/>
      <c r="M29" s="2"/>
      <c r="N29" s="2"/>
      <c r="O29" s="2"/>
      <c r="P29" s="2"/>
      <c r="Q29" s="2"/>
      <c r="R29" s="2"/>
    </row>
    <row r="30" spans="1:18" s="1" customFormat="1" ht="25" customHeight="1" x14ac:dyDescent="0.3">
      <c r="A30" s="2"/>
      <c r="B30" s="8"/>
      <c r="C30" s="22"/>
      <c r="D30" s="8"/>
      <c r="E30" s="8"/>
      <c r="F30" s="23"/>
      <c r="G30" s="8"/>
      <c r="H30" s="8"/>
      <c r="I30" s="8"/>
      <c r="J30" s="8"/>
      <c r="K30" s="2"/>
      <c r="L30" s="2"/>
      <c r="M30" s="2"/>
      <c r="N30" s="2"/>
      <c r="O30" s="2"/>
      <c r="P30" s="2"/>
      <c r="Q30" s="2"/>
      <c r="R30" s="2"/>
    </row>
    <row r="31" spans="1:18" s="1" customFormat="1" ht="25" customHeight="1" x14ac:dyDescent="0.3">
      <c r="A31" s="2"/>
      <c r="B31" s="313" t="s">
        <v>18</v>
      </c>
      <c r="C31" s="313"/>
      <c r="D31" s="313"/>
      <c r="E31" s="313"/>
      <c r="F31" s="313"/>
      <c r="G31" s="313"/>
      <c r="H31" s="313"/>
      <c r="I31" s="313"/>
      <c r="J31" s="313"/>
      <c r="K31" s="2"/>
      <c r="L31" s="2"/>
      <c r="M31" s="2"/>
      <c r="N31" s="2"/>
      <c r="O31" s="2"/>
      <c r="P31" s="2"/>
      <c r="Q31" s="2"/>
      <c r="R31" s="2"/>
    </row>
    <row r="32" spans="1:18" s="1" customFormat="1" ht="25" customHeight="1" x14ac:dyDescent="0.3">
      <c r="A32" s="2"/>
      <c r="B32" s="76"/>
      <c r="C32" s="77"/>
      <c r="D32" s="76"/>
      <c r="E32" s="76"/>
      <c r="F32" s="57" t="s">
        <v>19</v>
      </c>
      <c r="G32" s="76"/>
      <c r="H32" s="76"/>
      <c r="I32" s="76"/>
      <c r="J32" s="76"/>
      <c r="K32" s="2"/>
      <c r="L32" s="2"/>
      <c r="M32" s="2"/>
      <c r="N32" s="2"/>
      <c r="O32" s="2"/>
      <c r="P32" s="2"/>
      <c r="Q32" s="2"/>
      <c r="R32" s="2"/>
    </row>
    <row r="33" spans="1:18" s="1" customFormat="1" ht="25" customHeight="1" x14ac:dyDescent="0.3">
      <c r="A33" s="2"/>
      <c r="B33" s="314" t="s">
        <v>20</v>
      </c>
      <c r="C33" s="314"/>
      <c r="D33" s="314"/>
      <c r="E33" s="314"/>
      <c r="F33" s="314"/>
      <c r="G33" s="314"/>
      <c r="H33" s="314"/>
      <c r="I33" s="314"/>
      <c r="J33" s="314"/>
      <c r="K33" s="2"/>
      <c r="L33" s="2"/>
      <c r="M33" s="2"/>
      <c r="N33" s="2"/>
      <c r="O33" s="2"/>
      <c r="P33" s="2"/>
      <c r="Q33" s="2"/>
      <c r="R33" s="2"/>
    </row>
    <row r="34" spans="1:18" s="1" customFormat="1" ht="13" x14ac:dyDescent="0.3">
      <c r="B34" s="4"/>
      <c r="C34" s="4"/>
      <c r="D34" s="4"/>
      <c r="E34" s="4"/>
      <c r="F34" s="4"/>
      <c r="G34" s="4"/>
      <c r="H34" s="4"/>
      <c r="I34" s="4"/>
      <c r="J34" s="4"/>
      <c r="K34" s="2"/>
      <c r="L34" s="2"/>
      <c r="M34" s="2"/>
      <c r="N34" s="2"/>
      <c r="O34" s="2"/>
      <c r="P34" s="2"/>
      <c r="Q34" s="2"/>
      <c r="R34" s="2"/>
    </row>
    <row r="35" spans="1:18" s="1" customFormat="1" ht="13" x14ac:dyDescent="0.3">
      <c r="B35" s="4"/>
      <c r="C35" s="4"/>
      <c r="D35" s="4"/>
      <c r="E35" s="4"/>
      <c r="F35" s="4"/>
      <c r="G35" s="4"/>
      <c r="H35" s="4"/>
      <c r="I35" s="4"/>
      <c r="J35" s="4"/>
      <c r="K35" s="2"/>
      <c r="L35" s="2"/>
      <c r="M35" s="2"/>
      <c r="N35" s="2"/>
      <c r="O35" s="2"/>
      <c r="P35" s="2"/>
      <c r="Q35" s="2"/>
      <c r="R35" s="2"/>
    </row>
    <row r="36" spans="1:18" s="1" customFormat="1" ht="13" x14ac:dyDescent="0.3">
      <c r="B36" s="4"/>
      <c r="C36" s="4"/>
      <c r="D36" s="4"/>
      <c r="E36" s="4"/>
      <c r="F36" s="4"/>
      <c r="G36" s="4"/>
      <c r="H36" s="4"/>
      <c r="I36" s="4"/>
      <c r="J36" s="4"/>
      <c r="K36" s="2"/>
      <c r="L36" s="2"/>
      <c r="M36" s="2"/>
      <c r="N36" s="2"/>
      <c r="O36" s="2"/>
      <c r="P36" s="2"/>
      <c r="Q36" s="2"/>
      <c r="R36" s="2"/>
    </row>
    <row r="37" spans="1:18" s="1" customFormat="1" ht="13" x14ac:dyDescent="0.3">
      <c r="K37" s="2"/>
      <c r="L37" s="2"/>
      <c r="M37" s="2"/>
      <c r="N37" s="2"/>
      <c r="O37" s="2"/>
      <c r="P37" s="2"/>
      <c r="Q37" s="2"/>
      <c r="R37" s="2"/>
    </row>
    <row r="38" spans="1:18" s="1" customFormat="1" ht="13" x14ac:dyDescent="0.3">
      <c r="K38" s="2"/>
      <c r="L38" s="2"/>
      <c r="M38" s="2"/>
      <c r="N38" s="2"/>
      <c r="O38" s="2"/>
      <c r="P38" s="2"/>
      <c r="Q38" s="2"/>
      <c r="R38" s="2"/>
    </row>
    <row r="39" spans="1:18" s="1" customFormat="1" ht="13" x14ac:dyDescent="0.3">
      <c r="K39" s="2"/>
      <c r="L39" s="2"/>
      <c r="M39" s="2"/>
      <c r="N39" s="2"/>
      <c r="O39" s="2"/>
      <c r="P39" s="2"/>
      <c r="Q39" s="2"/>
      <c r="R39" s="2"/>
    </row>
    <row r="40" spans="1:18" s="1" customFormat="1" ht="13" x14ac:dyDescent="0.3">
      <c r="K40" s="2"/>
      <c r="L40" s="2"/>
      <c r="M40" s="2"/>
      <c r="N40" s="2"/>
      <c r="O40" s="2"/>
      <c r="P40" s="2"/>
      <c r="Q40" s="2"/>
      <c r="R40" s="2"/>
    </row>
    <row r="41" spans="1:18" s="1" customFormat="1" ht="13" x14ac:dyDescent="0.3">
      <c r="K41" s="2"/>
      <c r="L41" s="2"/>
      <c r="M41" s="2"/>
      <c r="N41" s="2"/>
      <c r="O41" s="2"/>
      <c r="P41" s="2"/>
      <c r="Q41" s="2"/>
      <c r="R41" s="2"/>
    </row>
    <row r="42" spans="1:18" s="1" customFormat="1" ht="13" x14ac:dyDescent="0.3">
      <c r="K42" s="2"/>
      <c r="L42" s="2"/>
      <c r="M42" s="2"/>
      <c r="N42" s="2"/>
      <c r="O42" s="2"/>
      <c r="P42" s="2"/>
      <c r="Q42" s="2"/>
      <c r="R42" s="2"/>
    </row>
    <row r="43" spans="1:18" s="1" customFormat="1" ht="13" x14ac:dyDescent="0.3">
      <c r="K43" s="2"/>
      <c r="L43" s="2"/>
      <c r="M43" s="2"/>
      <c r="N43" s="2"/>
      <c r="O43" s="2"/>
      <c r="P43" s="2"/>
      <c r="Q43" s="2"/>
      <c r="R43" s="2"/>
    </row>
    <row r="44" spans="1:18" s="1" customFormat="1" ht="13" x14ac:dyDescent="0.3">
      <c r="K44" s="2"/>
      <c r="L44" s="2"/>
      <c r="M44" s="2"/>
      <c r="N44" s="2"/>
      <c r="O44" s="2"/>
      <c r="P44" s="2"/>
      <c r="Q44" s="2"/>
      <c r="R44" s="2"/>
    </row>
    <row r="45" spans="1:18" s="1" customFormat="1" ht="13" x14ac:dyDescent="0.3">
      <c r="K45" s="2"/>
      <c r="L45" s="2"/>
      <c r="M45" s="2"/>
      <c r="N45" s="2"/>
      <c r="O45" s="2"/>
      <c r="P45" s="2"/>
      <c r="Q45" s="2"/>
      <c r="R45" s="2"/>
    </row>
    <row r="46" spans="1:18" s="1" customFormat="1" ht="13" x14ac:dyDescent="0.3">
      <c r="K46" s="2"/>
      <c r="L46" s="2"/>
      <c r="M46" s="2"/>
      <c r="N46" s="2"/>
      <c r="O46" s="2"/>
      <c r="P46" s="2"/>
      <c r="Q46" s="2"/>
      <c r="R46" s="2"/>
    </row>
    <row r="47" spans="1:18" s="1" customFormat="1" ht="13" x14ac:dyDescent="0.3">
      <c r="K47" s="2"/>
      <c r="L47" s="2"/>
      <c r="M47" s="2"/>
      <c r="N47" s="2"/>
      <c r="O47" s="2"/>
      <c r="P47" s="2"/>
      <c r="Q47" s="2"/>
      <c r="R47" s="2"/>
    </row>
    <row r="48" spans="1:18" s="1" customFormat="1" ht="13" x14ac:dyDescent="0.3">
      <c r="K48" s="2"/>
      <c r="L48" s="2"/>
      <c r="M48" s="2"/>
      <c r="N48" s="2"/>
      <c r="O48" s="2"/>
      <c r="P48" s="2"/>
      <c r="Q48" s="2"/>
      <c r="R48" s="2"/>
    </row>
    <row r="49" spans="11:18" s="1" customFormat="1" ht="13" x14ac:dyDescent="0.3">
      <c r="K49" s="2"/>
      <c r="L49" s="2"/>
      <c r="M49" s="2"/>
      <c r="N49" s="2"/>
      <c r="O49" s="2"/>
      <c r="P49" s="2"/>
      <c r="Q49" s="2"/>
      <c r="R49" s="2"/>
    </row>
    <row r="50" spans="11:18" s="1" customFormat="1" ht="13" x14ac:dyDescent="0.3">
      <c r="K50" s="2"/>
      <c r="L50" s="2"/>
      <c r="M50" s="2"/>
      <c r="N50" s="2"/>
      <c r="O50" s="2"/>
      <c r="P50" s="2"/>
      <c r="Q50" s="2"/>
      <c r="R50" s="2"/>
    </row>
    <row r="51" spans="11:18" s="1" customFormat="1" ht="13" x14ac:dyDescent="0.3">
      <c r="K51" s="2"/>
      <c r="L51" s="2"/>
      <c r="M51" s="2"/>
      <c r="N51" s="2"/>
      <c r="O51" s="2"/>
      <c r="P51" s="2"/>
      <c r="Q51" s="2"/>
      <c r="R51" s="2"/>
    </row>
    <row r="52" spans="11:18" s="1" customFormat="1" ht="13" x14ac:dyDescent="0.3">
      <c r="K52" s="2"/>
      <c r="L52" s="2"/>
      <c r="M52" s="2"/>
      <c r="N52" s="2"/>
      <c r="O52" s="2"/>
      <c r="P52" s="2"/>
      <c r="Q52" s="2"/>
      <c r="R52" s="2"/>
    </row>
    <row r="53" spans="11:18" s="1" customFormat="1" ht="13" x14ac:dyDescent="0.3">
      <c r="K53" s="2"/>
      <c r="L53" s="2"/>
      <c r="M53" s="2"/>
      <c r="N53" s="2"/>
      <c r="O53" s="2"/>
      <c r="P53" s="2"/>
      <c r="Q53" s="2"/>
      <c r="R53" s="2"/>
    </row>
    <row r="54" spans="11:18" s="1" customFormat="1" ht="13" x14ac:dyDescent="0.3">
      <c r="K54" s="2"/>
      <c r="L54" s="2"/>
      <c r="M54" s="2"/>
      <c r="N54" s="2"/>
      <c r="O54" s="2"/>
      <c r="P54" s="2"/>
      <c r="Q54" s="2"/>
      <c r="R54" s="2"/>
    </row>
    <row r="55" spans="11:18" s="1" customFormat="1" ht="13" x14ac:dyDescent="0.3">
      <c r="K55" s="2"/>
      <c r="L55" s="2"/>
      <c r="M55" s="2"/>
      <c r="N55" s="2"/>
      <c r="O55" s="2"/>
      <c r="P55" s="2"/>
      <c r="Q55" s="2"/>
      <c r="R55" s="2"/>
    </row>
    <row r="56" spans="11:18" s="1" customFormat="1" ht="13" x14ac:dyDescent="0.3">
      <c r="K56" s="2"/>
      <c r="L56" s="2"/>
      <c r="M56" s="2"/>
      <c r="N56" s="2"/>
      <c r="O56" s="2"/>
      <c r="P56" s="2"/>
      <c r="Q56" s="2"/>
      <c r="R56" s="2"/>
    </row>
    <row r="57" spans="11:18" s="1" customFormat="1" ht="13" x14ac:dyDescent="0.3">
      <c r="K57" s="2"/>
      <c r="L57" s="2"/>
      <c r="M57" s="2"/>
      <c r="N57" s="2"/>
      <c r="O57" s="2"/>
      <c r="P57" s="2"/>
      <c r="Q57" s="2"/>
      <c r="R57" s="2"/>
    </row>
    <row r="58" spans="11:18" s="1" customFormat="1" ht="13" x14ac:dyDescent="0.3">
      <c r="K58" s="2"/>
      <c r="L58" s="2"/>
      <c r="M58" s="2"/>
      <c r="N58" s="2"/>
      <c r="O58" s="2"/>
      <c r="P58" s="2"/>
      <c r="Q58" s="2"/>
      <c r="R58" s="2"/>
    </row>
    <row r="59" spans="11:18" s="1" customFormat="1" ht="13" x14ac:dyDescent="0.3">
      <c r="K59" s="2"/>
      <c r="L59" s="2"/>
      <c r="M59" s="2"/>
      <c r="N59" s="2"/>
      <c r="O59" s="2"/>
      <c r="P59" s="2"/>
      <c r="Q59" s="2"/>
      <c r="R59" s="2"/>
    </row>
    <row r="60" spans="11:18" s="1" customFormat="1" ht="13" x14ac:dyDescent="0.3">
      <c r="K60" s="2"/>
      <c r="L60" s="2"/>
      <c r="M60" s="2"/>
      <c r="N60" s="2"/>
      <c r="O60" s="2"/>
      <c r="P60" s="2"/>
      <c r="Q60" s="2"/>
      <c r="R60" s="2"/>
    </row>
    <row r="61" spans="11:18" s="1" customFormat="1" ht="13" x14ac:dyDescent="0.3">
      <c r="K61" s="2"/>
      <c r="L61" s="2"/>
      <c r="M61" s="2"/>
      <c r="N61" s="2"/>
      <c r="O61" s="2"/>
      <c r="P61" s="2"/>
      <c r="Q61" s="2"/>
      <c r="R61" s="2"/>
    </row>
    <row r="62" spans="11:18" s="1" customFormat="1" ht="13" x14ac:dyDescent="0.3">
      <c r="K62" s="2"/>
      <c r="L62" s="2"/>
      <c r="M62" s="2"/>
      <c r="N62" s="2"/>
      <c r="O62" s="2"/>
      <c r="P62" s="2"/>
      <c r="Q62" s="2"/>
      <c r="R62" s="2"/>
    </row>
    <row r="63" spans="11:18" s="1" customFormat="1" ht="13" x14ac:dyDescent="0.3">
      <c r="K63" s="2"/>
      <c r="L63" s="2"/>
      <c r="M63" s="2"/>
      <c r="N63" s="2"/>
      <c r="O63" s="2"/>
      <c r="P63" s="2"/>
      <c r="Q63" s="2"/>
      <c r="R63" s="2"/>
    </row>
    <row r="64" spans="11:18" s="1" customFormat="1" ht="13" x14ac:dyDescent="0.3">
      <c r="K64" s="2"/>
      <c r="L64" s="2"/>
      <c r="M64" s="2"/>
      <c r="N64" s="2"/>
      <c r="O64" s="2"/>
      <c r="P64" s="2"/>
      <c r="Q64" s="2"/>
      <c r="R64" s="2"/>
    </row>
    <row r="65" spans="11:18" s="1" customFormat="1" ht="13" x14ac:dyDescent="0.3">
      <c r="K65" s="2"/>
      <c r="L65" s="2"/>
      <c r="M65" s="2"/>
      <c r="N65" s="2"/>
      <c r="O65" s="2"/>
      <c r="P65" s="2"/>
      <c r="Q65" s="2"/>
      <c r="R65" s="2"/>
    </row>
    <row r="66" spans="11:18" s="1" customFormat="1" ht="13" x14ac:dyDescent="0.3">
      <c r="K66" s="2"/>
      <c r="L66" s="2"/>
      <c r="M66" s="2"/>
      <c r="N66" s="2"/>
      <c r="O66" s="2"/>
      <c r="P66" s="2"/>
      <c r="Q66" s="2"/>
      <c r="R66" s="2"/>
    </row>
    <row r="67" spans="11:18" s="1" customFormat="1" ht="13" x14ac:dyDescent="0.3">
      <c r="K67" s="2"/>
      <c r="L67" s="2"/>
      <c r="M67" s="2"/>
      <c r="N67" s="2"/>
      <c r="O67" s="2"/>
      <c r="P67" s="2"/>
      <c r="Q67" s="2"/>
      <c r="R67" s="2"/>
    </row>
    <row r="68" spans="11:18" s="1" customFormat="1" ht="13" x14ac:dyDescent="0.3">
      <c r="K68" s="2"/>
      <c r="L68" s="2"/>
      <c r="M68" s="2"/>
      <c r="N68" s="2"/>
      <c r="O68" s="2"/>
      <c r="P68" s="2"/>
      <c r="Q68" s="2"/>
      <c r="R68" s="2"/>
    </row>
    <row r="69" spans="11:18" s="1" customFormat="1" ht="13" x14ac:dyDescent="0.3">
      <c r="K69" s="2"/>
      <c r="L69" s="2"/>
      <c r="M69" s="2"/>
      <c r="N69" s="2"/>
      <c r="O69" s="2"/>
      <c r="P69" s="2"/>
      <c r="Q69" s="2"/>
      <c r="R69" s="2"/>
    </row>
    <row r="70" spans="11:18" s="1" customFormat="1" ht="13" x14ac:dyDescent="0.3">
      <c r="K70" s="2"/>
      <c r="L70" s="2"/>
      <c r="M70" s="2"/>
      <c r="N70" s="2"/>
      <c r="O70" s="2"/>
      <c r="P70" s="2"/>
      <c r="Q70" s="2"/>
      <c r="R70" s="2"/>
    </row>
    <row r="71" spans="11:18" s="1" customFormat="1" ht="13" x14ac:dyDescent="0.3">
      <c r="K71" s="2"/>
      <c r="L71" s="2"/>
      <c r="M71" s="2"/>
      <c r="N71" s="2"/>
      <c r="O71" s="2"/>
      <c r="P71" s="2"/>
      <c r="Q71" s="2"/>
      <c r="R71" s="2"/>
    </row>
    <row r="72" spans="11:18" s="1" customFormat="1" ht="13" x14ac:dyDescent="0.3">
      <c r="K72" s="2"/>
      <c r="L72" s="2"/>
      <c r="M72" s="2"/>
      <c r="N72" s="2"/>
      <c r="O72" s="2"/>
      <c r="P72" s="2"/>
      <c r="Q72" s="2"/>
      <c r="R72" s="2"/>
    </row>
    <row r="73" spans="11:18" s="1" customFormat="1" ht="13" x14ac:dyDescent="0.3">
      <c r="K73" s="2"/>
      <c r="L73" s="2"/>
      <c r="M73" s="2"/>
      <c r="N73" s="2"/>
      <c r="O73" s="2"/>
      <c r="P73" s="2"/>
      <c r="Q73" s="2"/>
      <c r="R73" s="2"/>
    </row>
    <row r="74" spans="11:18" s="1" customFormat="1" ht="13" x14ac:dyDescent="0.3">
      <c r="K74" s="2"/>
      <c r="L74" s="2"/>
      <c r="M74" s="2"/>
      <c r="N74" s="2"/>
      <c r="O74" s="2"/>
      <c r="P74" s="2"/>
      <c r="Q74" s="2"/>
      <c r="R74" s="2"/>
    </row>
    <row r="75" spans="11:18" s="1" customFormat="1" ht="13" x14ac:dyDescent="0.3">
      <c r="K75" s="2"/>
      <c r="L75" s="2"/>
      <c r="M75" s="2"/>
      <c r="N75" s="2"/>
      <c r="O75" s="2"/>
      <c r="P75" s="2"/>
      <c r="Q75" s="2"/>
      <c r="R75" s="2"/>
    </row>
    <row r="76" spans="11:18" s="1" customFormat="1" ht="13" x14ac:dyDescent="0.3">
      <c r="K76" s="2"/>
      <c r="L76" s="2"/>
      <c r="M76" s="2"/>
      <c r="N76" s="2"/>
      <c r="O76" s="2"/>
      <c r="P76" s="2"/>
      <c r="Q76" s="2"/>
      <c r="R76" s="2"/>
    </row>
    <row r="77" spans="11:18" s="1" customFormat="1" ht="13" x14ac:dyDescent="0.3">
      <c r="K77" s="2"/>
      <c r="L77" s="2"/>
      <c r="M77" s="2"/>
      <c r="N77" s="2"/>
      <c r="O77" s="2"/>
      <c r="P77" s="2"/>
      <c r="Q77" s="2"/>
      <c r="R77" s="2"/>
    </row>
    <row r="78" spans="11:18" s="1" customFormat="1" ht="13" x14ac:dyDescent="0.3">
      <c r="K78" s="2"/>
      <c r="L78" s="2"/>
      <c r="M78" s="2"/>
      <c r="N78" s="2"/>
      <c r="O78" s="2"/>
      <c r="P78" s="2"/>
      <c r="Q78" s="2"/>
      <c r="R78" s="2"/>
    </row>
    <row r="79" spans="11:18" s="1" customFormat="1" ht="13" x14ac:dyDescent="0.3">
      <c r="K79" s="2"/>
      <c r="L79" s="2"/>
      <c r="M79" s="2"/>
      <c r="N79" s="2"/>
      <c r="O79" s="2"/>
      <c r="P79" s="2"/>
      <c r="Q79" s="2"/>
      <c r="R79" s="2"/>
    </row>
    <row r="80" spans="11:18" s="1" customFormat="1" ht="13" x14ac:dyDescent="0.3">
      <c r="K80" s="2"/>
      <c r="L80" s="2"/>
      <c r="M80" s="2"/>
      <c r="N80" s="2"/>
      <c r="O80" s="2"/>
      <c r="P80" s="2"/>
      <c r="Q80" s="2"/>
      <c r="R80" s="2"/>
    </row>
    <row r="81" spans="11:18" s="1" customFormat="1" ht="13" x14ac:dyDescent="0.3">
      <c r="K81" s="2"/>
      <c r="L81" s="2"/>
      <c r="M81" s="2"/>
      <c r="N81" s="2"/>
      <c r="O81" s="2"/>
      <c r="P81" s="2"/>
      <c r="Q81" s="2"/>
      <c r="R81" s="2"/>
    </row>
    <row r="82" spans="11:18" s="1" customFormat="1" ht="13" x14ac:dyDescent="0.3">
      <c r="K82" s="2"/>
      <c r="L82" s="2"/>
      <c r="M82" s="2"/>
      <c r="N82" s="2"/>
      <c r="O82" s="2"/>
      <c r="P82" s="2"/>
      <c r="Q82" s="2"/>
      <c r="R82" s="2"/>
    </row>
    <row r="83" spans="11:18" s="1" customFormat="1" ht="13" x14ac:dyDescent="0.3">
      <c r="K83" s="2"/>
      <c r="L83" s="2"/>
      <c r="M83" s="2"/>
      <c r="N83" s="2"/>
      <c r="O83" s="2"/>
      <c r="P83" s="2"/>
      <c r="Q83" s="2"/>
      <c r="R83" s="2"/>
    </row>
    <row r="84" spans="11:18" s="1" customFormat="1" ht="13" x14ac:dyDescent="0.3">
      <c r="K84" s="2"/>
      <c r="L84" s="2"/>
      <c r="M84" s="2"/>
      <c r="N84" s="2"/>
      <c r="O84" s="2"/>
      <c r="P84" s="2"/>
      <c r="Q84" s="2"/>
      <c r="R84" s="2"/>
    </row>
    <row r="85" spans="11:18" s="1" customFormat="1" ht="13" x14ac:dyDescent="0.3">
      <c r="K85" s="2"/>
      <c r="L85" s="2"/>
      <c r="M85" s="2"/>
      <c r="N85" s="2"/>
      <c r="O85" s="2"/>
      <c r="P85" s="2"/>
      <c r="Q85" s="2"/>
      <c r="R85" s="2"/>
    </row>
    <row r="86" spans="11:18" s="1" customFormat="1" ht="13" x14ac:dyDescent="0.3">
      <c r="K86" s="2"/>
      <c r="L86" s="2"/>
      <c r="M86" s="2"/>
      <c r="N86" s="2"/>
      <c r="O86" s="2"/>
      <c r="P86" s="2"/>
      <c r="Q86" s="2"/>
      <c r="R86" s="2"/>
    </row>
    <row r="87" spans="11:18" s="1" customFormat="1" ht="13" x14ac:dyDescent="0.3">
      <c r="K87" s="2"/>
      <c r="L87" s="2"/>
      <c r="M87" s="2"/>
      <c r="N87" s="2"/>
      <c r="O87" s="2"/>
      <c r="P87" s="2"/>
      <c r="Q87" s="2"/>
      <c r="R87" s="2"/>
    </row>
    <row r="88" spans="11:18" s="1" customFormat="1" ht="13" x14ac:dyDescent="0.3">
      <c r="K88" s="2"/>
      <c r="L88" s="2"/>
      <c r="M88" s="2"/>
      <c r="N88" s="2"/>
      <c r="O88" s="2"/>
      <c r="P88" s="2"/>
      <c r="Q88" s="2"/>
      <c r="R88" s="2"/>
    </row>
    <row r="89" spans="11:18" s="1" customFormat="1" ht="13" x14ac:dyDescent="0.3">
      <c r="K89" s="2"/>
      <c r="L89" s="2"/>
      <c r="M89" s="2"/>
      <c r="N89" s="2"/>
      <c r="O89" s="2"/>
      <c r="P89" s="2"/>
      <c r="Q89" s="2"/>
      <c r="R89" s="2"/>
    </row>
    <row r="90" spans="11:18" s="1" customFormat="1" ht="13" x14ac:dyDescent="0.3">
      <c r="K90" s="2"/>
      <c r="L90" s="2"/>
      <c r="M90" s="2"/>
      <c r="N90" s="2"/>
      <c r="O90" s="2"/>
      <c r="P90" s="2"/>
      <c r="Q90" s="2"/>
      <c r="R90" s="2"/>
    </row>
    <row r="91" spans="11:18" s="1" customFormat="1" ht="13" x14ac:dyDescent="0.3">
      <c r="K91" s="2"/>
      <c r="L91" s="2"/>
      <c r="M91" s="2"/>
      <c r="N91" s="2"/>
      <c r="O91" s="2"/>
      <c r="P91" s="2"/>
      <c r="Q91" s="2"/>
      <c r="R91" s="2"/>
    </row>
    <row r="92" spans="11:18" s="1" customFormat="1" ht="13" x14ac:dyDescent="0.3">
      <c r="K92" s="2"/>
      <c r="L92" s="2"/>
      <c r="M92" s="2"/>
      <c r="N92" s="2"/>
      <c r="O92" s="2"/>
      <c r="P92" s="2"/>
      <c r="Q92" s="2"/>
      <c r="R92" s="2"/>
    </row>
    <row r="93" spans="11:18" s="1" customFormat="1" ht="13" x14ac:dyDescent="0.3">
      <c r="K93" s="2"/>
      <c r="L93" s="2"/>
      <c r="M93" s="2"/>
      <c r="N93" s="2"/>
      <c r="O93" s="2"/>
      <c r="P93" s="2"/>
      <c r="Q93" s="2"/>
      <c r="R93" s="2"/>
    </row>
    <row r="94" spans="11:18" s="1" customFormat="1" ht="13" x14ac:dyDescent="0.3">
      <c r="K94" s="2"/>
      <c r="L94" s="2"/>
      <c r="M94" s="2"/>
      <c r="N94" s="2"/>
      <c r="O94" s="2"/>
      <c r="P94" s="2"/>
      <c r="Q94" s="2"/>
      <c r="R94" s="2"/>
    </row>
    <row r="95" spans="11:18" s="1" customFormat="1" ht="13" x14ac:dyDescent="0.3">
      <c r="K95" s="2"/>
      <c r="L95" s="2"/>
      <c r="M95" s="2"/>
      <c r="N95" s="2"/>
      <c r="O95" s="2"/>
      <c r="P95" s="2"/>
      <c r="Q95" s="2"/>
      <c r="R95" s="2"/>
    </row>
    <row r="96" spans="11:18" s="1" customFormat="1" ht="13" x14ac:dyDescent="0.3"/>
    <row r="97" s="1" customFormat="1" ht="13" x14ac:dyDescent="0.3"/>
    <row r="98" s="1" customFormat="1" ht="13" x14ac:dyDescent="0.3"/>
    <row r="99" s="1" customFormat="1" ht="13" x14ac:dyDescent="0.3"/>
    <row r="100" s="1" customFormat="1" ht="13" x14ac:dyDescent="0.3"/>
    <row r="101" s="1" customFormat="1" ht="13" x14ac:dyDescent="0.3"/>
    <row r="102" s="1" customFormat="1" ht="13" x14ac:dyDescent="0.3"/>
    <row r="103" s="1" customFormat="1" ht="13" x14ac:dyDescent="0.3"/>
    <row r="104" s="1" customFormat="1" ht="13" x14ac:dyDescent="0.3"/>
    <row r="105" s="1" customFormat="1" ht="13" x14ac:dyDescent="0.3"/>
    <row r="106" s="1" customFormat="1" ht="13" x14ac:dyDescent="0.3"/>
    <row r="107" s="1" customFormat="1" ht="13" x14ac:dyDescent="0.3"/>
    <row r="108" s="1" customFormat="1" ht="13" x14ac:dyDescent="0.3"/>
    <row r="109" s="1" customFormat="1" ht="13" x14ac:dyDescent="0.3"/>
    <row r="110" s="1" customFormat="1" ht="13" x14ac:dyDescent="0.3"/>
    <row r="111" s="1" customFormat="1" ht="13" x14ac:dyDescent="0.3"/>
    <row r="112" s="1" customFormat="1" ht="13" x14ac:dyDescent="0.3"/>
    <row r="113" s="1" customFormat="1" ht="13" x14ac:dyDescent="0.3"/>
    <row r="114" s="1" customFormat="1" ht="13" x14ac:dyDescent="0.3"/>
    <row r="115" s="1" customFormat="1" ht="13" x14ac:dyDescent="0.3"/>
  </sheetData>
  <sheetProtection algorithmName="SHA-512" hashValue="YdkosnLBLbnpQc72/GvGaBi53dpMWcOX05H1vEw2JfuGWytIuyYxB+ChH1hCQJyBsioz5xJz+zY8dynoJfNqiA==" saltValue="fbh1evYteF41BojeTI6ryQ==" spinCount="100000" sheet="1" objects="1" scenarios="1" selectLockedCells="1"/>
  <mergeCells count="3">
    <mergeCell ref="C1:F1"/>
    <mergeCell ref="B31:J31"/>
    <mergeCell ref="B33:J33"/>
  </mergeCells>
  <phoneticPr fontId="0"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114"/>
  <sheetViews>
    <sheetView showGridLines="0" topLeftCell="A14" zoomScale="75" zoomScaleNormal="75" workbookViewId="0">
      <selection activeCell="J7" sqref="J7"/>
    </sheetView>
  </sheetViews>
  <sheetFormatPr defaultRowHeight="12.5" x14ac:dyDescent="0.25"/>
  <cols>
    <col min="2" max="2" width="11.81640625" bestFit="1" customWidth="1"/>
    <col min="3" max="10" width="16.81640625" customWidth="1"/>
    <col min="12" max="12" width="10.81640625" customWidth="1"/>
  </cols>
  <sheetData>
    <row r="1" spans="1:13" ht="13" thickBot="1" x14ac:dyDescent="0.3"/>
    <row r="2" spans="1:13" ht="35.25" customHeight="1" thickTop="1" x14ac:dyDescent="0.25">
      <c r="A2" s="3"/>
      <c r="B2" s="61" t="s">
        <v>34</v>
      </c>
      <c r="C2" s="310" t="s">
        <v>6</v>
      </c>
      <c r="D2" s="311"/>
      <c r="E2" s="311"/>
      <c r="F2" s="312"/>
      <c r="G2" s="9" t="s">
        <v>7</v>
      </c>
      <c r="I2" s="9"/>
      <c r="J2" s="10"/>
      <c r="K2" s="3"/>
      <c r="L2" s="12"/>
    </row>
    <row r="3" spans="1:13" s="1" customFormat="1" ht="20.25" customHeight="1" x14ac:dyDescent="0.35">
      <c r="A3" s="5"/>
      <c r="B3" s="13"/>
      <c r="C3" s="14" t="s">
        <v>0</v>
      </c>
      <c r="D3" s="7" t="s">
        <v>1</v>
      </c>
      <c r="E3" s="7" t="s">
        <v>2</v>
      </c>
      <c r="F3" s="15" t="s">
        <v>3</v>
      </c>
      <c r="G3" s="7" t="s">
        <v>8</v>
      </c>
      <c r="H3" s="16" t="s">
        <v>9</v>
      </c>
      <c r="I3" s="16" t="s">
        <v>9</v>
      </c>
      <c r="J3" s="17" t="s">
        <v>10</v>
      </c>
      <c r="K3" s="5"/>
      <c r="L3" s="2"/>
      <c r="M3" s="2"/>
    </row>
    <row r="4" spans="1:13" s="1" customFormat="1" ht="20.25" customHeight="1" x14ac:dyDescent="0.3">
      <c r="A4" s="5"/>
      <c r="B4" s="18" t="s">
        <v>11</v>
      </c>
      <c r="C4" s="19" t="s">
        <v>12</v>
      </c>
      <c r="D4" s="6" t="s">
        <v>12</v>
      </c>
      <c r="E4" s="6" t="s">
        <v>12</v>
      </c>
      <c r="F4" s="20" t="s">
        <v>12</v>
      </c>
      <c r="G4" s="6" t="s">
        <v>13</v>
      </c>
      <c r="H4" s="6" t="s">
        <v>67</v>
      </c>
      <c r="I4" s="6" t="s">
        <v>14</v>
      </c>
      <c r="J4" s="21" t="s">
        <v>15</v>
      </c>
      <c r="K4" s="5"/>
      <c r="L4" s="2"/>
      <c r="M4" s="2"/>
    </row>
    <row r="5" spans="1:13" s="1" customFormat="1" ht="25" customHeight="1" x14ac:dyDescent="0.3">
      <c r="A5" s="2"/>
      <c r="B5" s="29" t="s">
        <v>4</v>
      </c>
      <c r="C5" s="25" t="s">
        <v>4</v>
      </c>
      <c r="D5" s="26" t="s">
        <v>4</v>
      </c>
      <c r="E5" s="26" t="s">
        <v>4</v>
      </c>
      <c r="F5" s="27" t="s">
        <v>4</v>
      </c>
      <c r="G5" s="28" t="s">
        <v>4</v>
      </c>
      <c r="H5" s="26" t="s">
        <v>4</v>
      </c>
      <c r="I5" s="26" t="s">
        <v>4</v>
      </c>
      <c r="J5" s="31" t="s">
        <v>4</v>
      </c>
      <c r="K5" s="2"/>
      <c r="L5" s="2"/>
      <c r="M5" s="2"/>
    </row>
    <row r="6" spans="1:13" s="1" customFormat="1" ht="25" customHeight="1" x14ac:dyDescent="0.3">
      <c r="A6" s="2"/>
      <c r="B6" s="30" t="s">
        <v>66</v>
      </c>
      <c r="C6" s="54">
        <f>'Bonus Worksheet'!D22</f>
        <v>162500</v>
      </c>
      <c r="D6" s="54">
        <f>'Bonus Worksheet'!E22</f>
        <v>325000</v>
      </c>
      <c r="E6" s="54">
        <f>'Bonus Worksheet'!F22</f>
        <v>487500</v>
      </c>
      <c r="F6" s="54">
        <f>'Bonus Worksheet'!G22</f>
        <v>650000</v>
      </c>
      <c r="G6" s="269" t="s">
        <v>68</v>
      </c>
      <c r="H6" s="269" t="s">
        <v>68</v>
      </c>
      <c r="I6" s="269" t="s">
        <v>68</v>
      </c>
      <c r="J6" s="270" t="s">
        <v>68</v>
      </c>
      <c r="K6" s="2"/>
      <c r="L6" s="2"/>
      <c r="M6" s="2"/>
    </row>
    <row r="7" spans="1:13" s="1" customFormat="1" ht="25" customHeight="1" thickBot="1" x14ac:dyDescent="0.35">
      <c r="A7" s="2"/>
      <c r="B7" s="65" t="s">
        <v>78</v>
      </c>
      <c r="C7" s="66">
        <f>'Bonus Worksheet'!D24</f>
        <v>150000</v>
      </c>
      <c r="D7" s="66">
        <f>'Bonus Worksheet'!E24</f>
        <v>300000</v>
      </c>
      <c r="E7" s="66">
        <f>'Bonus Worksheet'!F24</f>
        <v>450000</v>
      </c>
      <c r="F7" s="66">
        <f>'Bonus Worksheet'!G24</f>
        <v>600000</v>
      </c>
      <c r="G7" s="271" t="s">
        <v>68</v>
      </c>
      <c r="H7" s="271" t="s">
        <v>68</v>
      </c>
      <c r="I7" s="271" t="s">
        <v>68</v>
      </c>
      <c r="J7" s="272" t="s">
        <v>68</v>
      </c>
      <c r="K7" s="2"/>
      <c r="L7" s="2"/>
      <c r="M7" s="2"/>
    </row>
    <row r="8" spans="1:13" s="1" customFormat="1" ht="25" customHeight="1" thickTop="1" x14ac:dyDescent="0.3">
      <c r="A8" s="2"/>
      <c r="B8" s="78">
        <v>1</v>
      </c>
      <c r="C8" s="79">
        <f>'Bonus Worksheet'!F32</f>
        <v>152420</v>
      </c>
      <c r="D8" s="79">
        <f>'Bonus Worksheet'!G32</f>
        <v>307260</v>
      </c>
      <c r="E8" s="79">
        <f>'Bonus Worksheet'!H32</f>
        <v>464520</v>
      </c>
      <c r="F8" s="79">
        <f>'Bonus Worksheet'!I32</f>
        <v>624200</v>
      </c>
      <c r="G8" s="79">
        <f>'Bonus Worksheet'!E58</f>
        <v>12100</v>
      </c>
      <c r="H8" s="80">
        <f>'Bonus Worksheet'!D32</f>
        <v>0.01</v>
      </c>
      <c r="I8" s="81">
        <f>SUM(260*H8)</f>
        <v>2.6</v>
      </c>
      <c r="J8" s="86">
        <f>SUM(2080*H8)</f>
        <v>20.8</v>
      </c>
      <c r="K8" s="2"/>
      <c r="L8" s="2"/>
      <c r="M8" s="2"/>
    </row>
    <row r="9" spans="1:13" s="1" customFormat="1" ht="25" customHeight="1" x14ac:dyDescent="0.3">
      <c r="A9" s="2"/>
      <c r="B9" s="30">
        <v>2</v>
      </c>
      <c r="C9" s="54">
        <f>'Bonus Worksheet'!F33</f>
        <v>154840</v>
      </c>
      <c r="D9" s="54">
        <f>'Bonus Worksheet'!G33</f>
        <v>314520</v>
      </c>
      <c r="E9" s="54">
        <f>'Bonus Worksheet'!H33</f>
        <v>479040</v>
      </c>
      <c r="F9" s="54">
        <f>'Bonus Worksheet'!I33</f>
        <v>648400</v>
      </c>
      <c r="G9" s="54">
        <f>'Bonus Worksheet'!E59</f>
        <v>24200</v>
      </c>
      <c r="H9" s="59">
        <f>'Bonus Worksheet'!D33</f>
        <v>0.02</v>
      </c>
      <c r="I9" s="60">
        <f t="shared" ref="I9:I27" si="0">SUM(260*H9)</f>
        <v>5.2</v>
      </c>
      <c r="J9" s="87">
        <f t="shared" ref="J9:J27" si="1">SUM(2080*H9)</f>
        <v>41.6</v>
      </c>
      <c r="K9" s="2"/>
      <c r="L9" s="2"/>
      <c r="M9" s="2"/>
    </row>
    <row r="10" spans="1:13" s="1" customFormat="1" ht="25" customHeight="1" x14ac:dyDescent="0.3">
      <c r="A10" s="2"/>
      <c r="B10" s="82">
        <v>3</v>
      </c>
      <c r="C10" s="83">
        <f>'Bonus Worksheet'!F34</f>
        <v>157260</v>
      </c>
      <c r="D10" s="83">
        <f>'Bonus Worksheet'!G34</f>
        <v>321780</v>
      </c>
      <c r="E10" s="83">
        <f>'Bonus Worksheet'!H34</f>
        <v>493560</v>
      </c>
      <c r="F10" s="83">
        <f>'Bonus Worksheet'!I34</f>
        <v>672600</v>
      </c>
      <c r="G10" s="83">
        <f>'Bonus Worksheet'!E60</f>
        <v>36300</v>
      </c>
      <c r="H10" s="84">
        <f>'Bonus Worksheet'!D34</f>
        <v>0.03</v>
      </c>
      <c r="I10" s="85">
        <f t="shared" si="0"/>
        <v>7.8</v>
      </c>
      <c r="J10" s="88">
        <f t="shared" si="1"/>
        <v>62.4</v>
      </c>
      <c r="K10" s="2"/>
      <c r="L10" s="2"/>
      <c r="M10" s="2"/>
    </row>
    <row r="11" spans="1:13" s="1" customFormat="1" ht="25" customHeight="1" thickBot="1" x14ac:dyDescent="0.35">
      <c r="A11" s="2"/>
      <c r="B11" s="30">
        <v>4</v>
      </c>
      <c r="C11" s="54">
        <f>'Bonus Worksheet'!F35</f>
        <v>159680</v>
      </c>
      <c r="D11" s="54">
        <f>'Bonus Worksheet'!G35</f>
        <v>329040</v>
      </c>
      <c r="E11" s="54">
        <f>'Bonus Worksheet'!H35</f>
        <v>508080</v>
      </c>
      <c r="F11" s="98">
        <f>'Bonus Worksheet'!I35</f>
        <v>696800</v>
      </c>
      <c r="G11" s="54">
        <f>'Bonus Worksheet'!E61</f>
        <v>48400</v>
      </c>
      <c r="H11" s="59">
        <f>'Bonus Worksheet'!D35</f>
        <v>0.04</v>
      </c>
      <c r="I11" s="60">
        <f t="shared" si="0"/>
        <v>10.4</v>
      </c>
      <c r="J11" s="87">
        <f t="shared" si="1"/>
        <v>83.2</v>
      </c>
      <c r="K11" s="2"/>
      <c r="L11" s="2"/>
      <c r="M11" s="2"/>
    </row>
    <row r="12" spans="1:13" s="1" customFormat="1" ht="25" customHeight="1" thickTop="1" thickBot="1" x14ac:dyDescent="0.35">
      <c r="A12" s="2"/>
      <c r="B12" s="82">
        <v>5</v>
      </c>
      <c r="C12" s="92">
        <f>'Bonus Worksheet'!F36</f>
        <v>162100</v>
      </c>
      <c r="D12" s="83">
        <f>'Bonus Worksheet'!G36</f>
        <v>336300</v>
      </c>
      <c r="E12" s="96">
        <f>'Bonus Worksheet'!H36</f>
        <v>522600</v>
      </c>
      <c r="F12" s="100">
        <f>'Bonus Worksheet'!I36</f>
        <v>721000</v>
      </c>
      <c r="G12" s="97">
        <f>'Bonus Worksheet'!E62</f>
        <v>60500</v>
      </c>
      <c r="H12" s="84">
        <f>'Bonus Worksheet'!D36</f>
        <v>0.05</v>
      </c>
      <c r="I12" s="85">
        <f t="shared" si="0"/>
        <v>13</v>
      </c>
      <c r="J12" s="88">
        <f t="shared" si="1"/>
        <v>104</v>
      </c>
      <c r="K12" s="2"/>
      <c r="L12" s="2"/>
      <c r="M12" s="2"/>
    </row>
    <row r="13" spans="1:13" s="1" customFormat="1" ht="25" customHeight="1" thickTop="1" thickBot="1" x14ac:dyDescent="0.35">
      <c r="A13" s="2"/>
      <c r="B13" s="90">
        <v>6</v>
      </c>
      <c r="C13" s="93">
        <f>'Bonus Worksheet'!F37</f>
        <v>164520</v>
      </c>
      <c r="D13" s="95">
        <f>'Bonus Worksheet'!G37</f>
        <v>343560</v>
      </c>
      <c r="E13" s="93">
        <f>'Bonus Worksheet'!H37</f>
        <v>537120</v>
      </c>
      <c r="F13" s="99">
        <f>'Bonus Worksheet'!I37</f>
        <v>745200</v>
      </c>
      <c r="G13" s="54">
        <f>'Bonus Worksheet'!E63</f>
        <v>72600</v>
      </c>
      <c r="H13" s="59">
        <f>'Bonus Worksheet'!D37</f>
        <v>0.06</v>
      </c>
      <c r="I13" s="60">
        <f t="shared" si="0"/>
        <v>15.6</v>
      </c>
      <c r="J13" s="87">
        <f t="shared" si="1"/>
        <v>124.8</v>
      </c>
      <c r="K13" s="2"/>
      <c r="L13" s="2"/>
      <c r="M13" s="2"/>
    </row>
    <row r="14" spans="1:13" s="1" customFormat="1" ht="25" customHeight="1" thickTop="1" thickBot="1" x14ac:dyDescent="0.35">
      <c r="A14" s="2"/>
      <c r="B14" s="82">
        <v>7</v>
      </c>
      <c r="C14" s="79">
        <f>'Bonus Worksheet'!F38</f>
        <v>166940</v>
      </c>
      <c r="D14" s="92">
        <f>'Bonus Worksheet'!G38</f>
        <v>350820</v>
      </c>
      <c r="E14" s="79">
        <f>'Bonus Worksheet'!H38</f>
        <v>551640</v>
      </c>
      <c r="F14" s="83">
        <f>'Bonus Worksheet'!I38</f>
        <v>769400</v>
      </c>
      <c r="G14" s="83">
        <f>'Bonus Worksheet'!E64</f>
        <v>84700</v>
      </c>
      <c r="H14" s="84">
        <f>'Bonus Worksheet'!D38</f>
        <v>7.0000000000000007E-2</v>
      </c>
      <c r="I14" s="85">
        <f t="shared" si="0"/>
        <v>18.200000000000003</v>
      </c>
      <c r="J14" s="88">
        <f t="shared" si="1"/>
        <v>145.60000000000002</v>
      </c>
      <c r="K14" s="2"/>
      <c r="L14" s="2"/>
      <c r="M14" s="2"/>
    </row>
    <row r="15" spans="1:13" s="1" customFormat="1" ht="25" customHeight="1" thickTop="1" thickBot="1" x14ac:dyDescent="0.35">
      <c r="A15" s="2"/>
      <c r="B15" s="30">
        <v>8</v>
      </c>
      <c r="C15" s="94">
        <f>'Bonus Worksheet'!F39</f>
        <v>169360</v>
      </c>
      <c r="D15" s="93">
        <f>'Bonus Worksheet'!G39</f>
        <v>358080</v>
      </c>
      <c r="E15" s="91">
        <f>'Bonus Worksheet'!H39</f>
        <v>566160</v>
      </c>
      <c r="F15" s="54">
        <f>'Bonus Worksheet'!I39</f>
        <v>793600</v>
      </c>
      <c r="G15" s="54">
        <f>'Bonus Worksheet'!E65</f>
        <v>96800</v>
      </c>
      <c r="H15" s="59">
        <f>'Bonus Worksheet'!D39</f>
        <v>0.08</v>
      </c>
      <c r="I15" s="60">
        <f t="shared" si="0"/>
        <v>20.8</v>
      </c>
      <c r="J15" s="87">
        <f t="shared" si="1"/>
        <v>166.4</v>
      </c>
      <c r="K15" s="2"/>
      <c r="L15" s="2"/>
      <c r="M15" s="2"/>
    </row>
    <row r="16" spans="1:13" s="1" customFormat="1" ht="25" customHeight="1" thickTop="1" x14ac:dyDescent="0.3">
      <c r="A16" s="2"/>
      <c r="B16" s="82">
        <v>9</v>
      </c>
      <c r="C16" s="83">
        <f>'Bonus Worksheet'!F40</f>
        <v>171780</v>
      </c>
      <c r="D16" s="79">
        <f>'Bonus Worksheet'!G40</f>
        <v>365340</v>
      </c>
      <c r="E16" s="83">
        <f>'Bonus Worksheet'!H40</f>
        <v>580680</v>
      </c>
      <c r="F16" s="83">
        <f>'Bonus Worksheet'!I40</f>
        <v>817800</v>
      </c>
      <c r="G16" s="83">
        <f>'Bonus Worksheet'!E66</f>
        <v>108900</v>
      </c>
      <c r="H16" s="84">
        <f>'Bonus Worksheet'!D40</f>
        <v>0.09</v>
      </c>
      <c r="I16" s="85">
        <f t="shared" si="0"/>
        <v>23.4</v>
      </c>
      <c r="J16" s="88">
        <f t="shared" si="1"/>
        <v>187.2</v>
      </c>
      <c r="K16" s="2"/>
      <c r="L16" s="2"/>
      <c r="M16" s="2"/>
    </row>
    <row r="17" spans="1:13" s="1" customFormat="1" ht="25" customHeight="1" x14ac:dyDescent="0.3">
      <c r="A17" s="2"/>
      <c r="B17" s="30">
        <v>10</v>
      </c>
      <c r="C17" s="54">
        <f>'Bonus Worksheet'!F41</f>
        <v>174200</v>
      </c>
      <c r="D17" s="54">
        <f>'Bonus Worksheet'!G41</f>
        <v>372600</v>
      </c>
      <c r="E17" s="54">
        <f>'Bonus Worksheet'!H41</f>
        <v>595200</v>
      </c>
      <c r="F17" s="54">
        <f>'Bonus Worksheet'!I41</f>
        <v>842000</v>
      </c>
      <c r="G17" s="54">
        <f>'Bonus Worksheet'!E67</f>
        <v>121000</v>
      </c>
      <c r="H17" s="59">
        <f>'Bonus Worksheet'!D41</f>
        <v>0.1</v>
      </c>
      <c r="I17" s="60">
        <f t="shared" si="0"/>
        <v>26</v>
      </c>
      <c r="J17" s="87">
        <f t="shared" si="1"/>
        <v>208</v>
      </c>
      <c r="K17" s="2"/>
      <c r="L17" s="2"/>
      <c r="M17" s="2"/>
    </row>
    <row r="18" spans="1:13" s="1" customFormat="1" ht="25" hidden="1" customHeight="1" x14ac:dyDescent="0.3">
      <c r="A18" s="2"/>
      <c r="B18" s="82">
        <v>11</v>
      </c>
      <c r="C18" s="83">
        <f>'Bonus Worksheet'!F42</f>
        <v>176620</v>
      </c>
      <c r="D18" s="83">
        <f>'Bonus Worksheet'!G42</f>
        <v>379860</v>
      </c>
      <c r="E18" s="83">
        <f>'Bonus Worksheet'!H42</f>
        <v>609720</v>
      </c>
      <c r="F18" s="83">
        <f>'Bonus Worksheet'!I42</f>
        <v>866200</v>
      </c>
      <c r="G18" s="83">
        <f>'Bonus Worksheet'!E68</f>
        <v>133100</v>
      </c>
      <c r="H18" s="84">
        <f>'Bonus Worksheet'!D42</f>
        <v>0.11</v>
      </c>
      <c r="I18" s="85">
        <f t="shared" si="0"/>
        <v>28.6</v>
      </c>
      <c r="J18" s="88">
        <f t="shared" si="1"/>
        <v>228.8</v>
      </c>
      <c r="K18" s="2"/>
      <c r="L18" s="2"/>
      <c r="M18" s="2"/>
    </row>
    <row r="19" spans="1:13" s="1" customFormat="1" ht="25" hidden="1" customHeight="1" x14ac:dyDescent="0.3">
      <c r="A19" s="2"/>
      <c r="B19" s="30">
        <v>12</v>
      </c>
      <c r="C19" s="54">
        <f>'Bonus Worksheet'!F43</f>
        <v>179040</v>
      </c>
      <c r="D19" s="54">
        <f>'Bonus Worksheet'!G43</f>
        <v>387120</v>
      </c>
      <c r="E19" s="54">
        <f>'Bonus Worksheet'!H43</f>
        <v>624240</v>
      </c>
      <c r="F19" s="54">
        <f>'Bonus Worksheet'!I43</f>
        <v>890400</v>
      </c>
      <c r="G19" s="54">
        <f>'Bonus Worksheet'!E69</f>
        <v>145200</v>
      </c>
      <c r="H19" s="59">
        <f>'Bonus Worksheet'!D43</f>
        <v>0.12</v>
      </c>
      <c r="I19" s="60">
        <f t="shared" si="0"/>
        <v>31.2</v>
      </c>
      <c r="J19" s="87">
        <f t="shared" si="1"/>
        <v>249.6</v>
      </c>
      <c r="K19" s="2"/>
      <c r="L19" s="2"/>
      <c r="M19" s="2"/>
    </row>
    <row r="20" spans="1:13" s="1" customFormat="1" ht="25" hidden="1" customHeight="1" x14ac:dyDescent="0.3">
      <c r="A20" s="2"/>
      <c r="B20" s="82">
        <v>13</v>
      </c>
      <c r="C20" s="83">
        <f>'Bonus Worksheet'!F44</f>
        <v>181460</v>
      </c>
      <c r="D20" s="83">
        <f>'Bonus Worksheet'!G44</f>
        <v>394380</v>
      </c>
      <c r="E20" s="83">
        <f>'Bonus Worksheet'!H44</f>
        <v>638760</v>
      </c>
      <c r="F20" s="83">
        <f>'Bonus Worksheet'!I44</f>
        <v>914600</v>
      </c>
      <c r="G20" s="83">
        <f>'Bonus Worksheet'!E70</f>
        <v>157300</v>
      </c>
      <c r="H20" s="84">
        <f>'Bonus Worksheet'!D44</f>
        <v>0.13</v>
      </c>
      <c r="I20" s="85">
        <f t="shared" si="0"/>
        <v>33.800000000000004</v>
      </c>
      <c r="J20" s="88">
        <f t="shared" si="1"/>
        <v>270.40000000000003</v>
      </c>
      <c r="K20" s="2"/>
      <c r="L20" s="2"/>
      <c r="M20" s="2"/>
    </row>
    <row r="21" spans="1:13" s="1" customFormat="1" ht="25" hidden="1" customHeight="1" x14ac:dyDescent="0.3">
      <c r="A21" s="2"/>
      <c r="B21" s="30">
        <v>14</v>
      </c>
      <c r="C21" s="54">
        <f>'Bonus Worksheet'!F45</f>
        <v>183880</v>
      </c>
      <c r="D21" s="54">
        <f>'Bonus Worksheet'!G45</f>
        <v>401640</v>
      </c>
      <c r="E21" s="54">
        <f>'Bonus Worksheet'!H45</f>
        <v>653280</v>
      </c>
      <c r="F21" s="54">
        <f>'Bonus Worksheet'!I45</f>
        <v>938800</v>
      </c>
      <c r="G21" s="54">
        <f>'Bonus Worksheet'!E71</f>
        <v>169400</v>
      </c>
      <c r="H21" s="59">
        <f>'Bonus Worksheet'!D45</f>
        <v>0.14000000000000001</v>
      </c>
      <c r="I21" s="60">
        <f t="shared" si="0"/>
        <v>36.400000000000006</v>
      </c>
      <c r="J21" s="87">
        <f t="shared" si="1"/>
        <v>291.20000000000005</v>
      </c>
      <c r="K21" s="2"/>
      <c r="L21" s="2"/>
      <c r="M21" s="2"/>
    </row>
    <row r="22" spans="1:13" s="1" customFormat="1" ht="25" hidden="1" customHeight="1" x14ac:dyDescent="0.3">
      <c r="A22" s="2"/>
      <c r="B22" s="82">
        <v>15</v>
      </c>
      <c r="C22" s="83">
        <f>'Bonus Worksheet'!F46</f>
        <v>186300</v>
      </c>
      <c r="D22" s="83">
        <f>'Bonus Worksheet'!G46</f>
        <v>408900</v>
      </c>
      <c r="E22" s="83">
        <f>'Bonus Worksheet'!H46</f>
        <v>667800</v>
      </c>
      <c r="F22" s="83">
        <f>'Bonus Worksheet'!I46</f>
        <v>963000</v>
      </c>
      <c r="G22" s="83">
        <f>'Bonus Worksheet'!E72</f>
        <v>181500</v>
      </c>
      <c r="H22" s="84">
        <f>'Bonus Worksheet'!D46</f>
        <v>0.15</v>
      </c>
      <c r="I22" s="85">
        <f t="shared" si="0"/>
        <v>39</v>
      </c>
      <c r="J22" s="88">
        <f t="shared" si="1"/>
        <v>312</v>
      </c>
      <c r="K22" s="2"/>
      <c r="L22" s="2"/>
      <c r="M22" s="2"/>
    </row>
    <row r="23" spans="1:13" s="1" customFormat="1" ht="25" hidden="1" customHeight="1" x14ac:dyDescent="0.3">
      <c r="A23" s="2"/>
      <c r="B23" s="30">
        <v>16</v>
      </c>
      <c r="C23" s="54">
        <f>'Bonus Worksheet'!F47</f>
        <v>188720</v>
      </c>
      <c r="D23" s="54">
        <f>'Bonus Worksheet'!G47</f>
        <v>416160</v>
      </c>
      <c r="E23" s="54">
        <f>'Bonus Worksheet'!H47</f>
        <v>682320</v>
      </c>
      <c r="F23" s="54">
        <f>'Bonus Worksheet'!I47</f>
        <v>987200</v>
      </c>
      <c r="G23" s="54">
        <f>'Bonus Worksheet'!E73</f>
        <v>193600</v>
      </c>
      <c r="H23" s="59">
        <f>'Bonus Worksheet'!D47</f>
        <v>0.16</v>
      </c>
      <c r="I23" s="60">
        <f t="shared" si="0"/>
        <v>41.6</v>
      </c>
      <c r="J23" s="87">
        <f t="shared" si="1"/>
        <v>332.8</v>
      </c>
      <c r="K23" s="2"/>
      <c r="L23" s="2"/>
      <c r="M23" s="2"/>
    </row>
    <row r="24" spans="1:13" s="1" customFormat="1" ht="25" hidden="1" customHeight="1" x14ac:dyDescent="0.3">
      <c r="A24" s="2"/>
      <c r="B24" s="55">
        <v>17</v>
      </c>
      <c r="C24" s="56">
        <f>'Bonus Worksheet'!F48</f>
        <v>191140</v>
      </c>
      <c r="D24" s="56">
        <f>'Bonus Worksheet'!G48</f>
        <v>423420</v>
      </c>
      <c r="E24" s="56">
        <f>'Bonus Worksheet'!H48</f>
        <v>696840</v>
      </c>
      <c r="F24" s="56">
        <f>'Bonus Worksheet'!I48</f>
        <v>1011400</v>
      </c>
      <c r="G24" s="56">
        <f>'Bonus Worksheet'!E74</f>
        <v>205700</v>
      </c>
      <c r="H24" s="58">
        <f>'Bonus Worksheet'!D48</f>
        <v>0.17</v>
      </c>
      <c r="I24" s="62">
        <f t="shared" si="0"/>
        <v>44.2</v>
      </c>
      <c r="J24" s="89">
        <f t="shared" si="1"/>
        <v>353.6</v>
      </c>
      <c r="K24" s="2"/>
      <c r="L24" s="2"/>
      <c r="M24" s="2"/>
    </row>
    <row r="25" spans="1:13" s="1" customFormat="1" ht="25" hidden="1" customHeight="1" x14ac:dyDescent="0.3">
      <c r="A25" s="2"/>
      <c r="B25" s="30">
        <v>18</v>
      </c>
      <c r="C25" s="54">
        <f>'Bonus Worksheet'!F49</f>
        <v>193560</v>
      </c>
      <c r="D25" s="54">
        <f>'Bonus Worksheet'!G49</f>
        <v>430680</v>
      </c>
      <c r="E25" s="54">
        <f>'Bonus Worksheet'!H49</f>
        <v>711360</v>
      </c>
      <c r="F25" s="54">
        <f>'Bonus Worksheet'!I49</f>
        <v>1035600</v>
      </c>
      <c r="G25" s="54">
        <f>'Bonus Worksheet'!E75</f>
        <v>217800</v>
      </c>
      <c r="H25" s="59">
        <f>'Bonus Worksheet'!D49</f>
        <v>0.18</v>
      </c>
      <c r="I25" s="60">
        <f t="shared" si="0"/>
        <v>46.8</v>
      </c>
      <c r="J25" s="87">
        <f t="shared" si="1"/>
        <v>374.4</v>
      </c>
      <c r="K25" s="2"/>
      <c r="L25" s="2"/>
      <c r="M25" s="2"/>
    </row>
    <row r="26" spans="1:13" s="1" customFormat="1" ht="25" hidden="1" customHeight="1" x14ac:dyDescent="0.3">
      <c r="A26" s="2"/>
      <c r="B26" s="55">
        <v>19</v>
      </c>
      <c r="C26" s="56">
        <f>'Bonus Worksheet'!F50</f>
        <v>195980</v>
      </c>
      <c r="D26" s="56">
        <f>'Bonus Worksheet'!G50</f>
        <v>437940</v>
      </c>
      <c r="E26" s="56">
        <f>'Bonus Worksheet'!H50</f>
        <v>725880</v>
      </c>
      <c r="F26" s="56">
        <f>'Bonus Worksheet'!I50</f>
        <v>1059800</v>
      </c>
      <c r="G26" s="56">
        <f>'Bonus Worksheet'!E76</f>
        <v>229900</v>
      </c>
      <c r="H26" s="58">
        <f>'Bonus Worksheet'!D50</f>
        <v>0.19</v>
      </c>
      <c r="I26" s="62">
        <f t="shared" si="0"/>
        <v>49.4</v>
      </c>
      <c r="J26" s="89">
        <f t="shared" si="1"/>
        <v>395.2</v>
      </c>
      <c r="K26" s="2"/>
      <c r="L26" s="2"/>
      <c r="M26" s="2"/>
    </row>
    <row r="27" spans="1:13" s="1" customFormat="1" ht="25" hidden="1" customHeight="1" x14ac:dyDescent="0.3">
      <c r="A27" s="2"/>
      <c r="B27" s="30">
        <v>20</v>
      </c>
      <c r="C27" s="54">
        <f>'Bonus Worksheet'!F51</f>
        <v>198400</v>
      </c>
      <c r="D27" s="54">
        <f>'Bonus Worksheet'!G51</f>
        <v>445200</v>
      </c>
      <c r="E27" s="54">
        <f>'Bonus Worksheet'!H51</f>
        <v>740400</v>
      </c>
      <c r="F27" s="54">
        <f>'Bonus Worksheet'!I51</f>
        <v>1084000</v>
      </c>
      <c r="G27" s="54">
        <f>'Bonus Worksheet'!E77</f>
        <v>242000</v>
      </c>
      <c r="H27" s="59">
        <f>'Bonus Worksheet'!D51</f>
        <v>0.2</v>
      </c>
      <c r="I27" s="60">
        <f t="shared" si="0"/>
        <v>52</v>
      </c>
      <c r="J27" s="87">
        <f t="shared" si="1"/>
        <v>416</v>
      </c>
      <c r="K27" s="2"/>
      <c r="L27" s="2"/>
      <c r="M27" s="2"/>
    </row>
    <row r="28" spans="1:13" s="1" customFormat="1" ht="25" customHeight="1" x14ac:dyDescent="0.3">
      <c r="A28" s="2"/>
      <c r="B28" s="8"/>
      <c r="C28" s="22"/>
      <c r="D28" s="8"/>
      <c r="E28" s="8"/>
      <c r="F28" s="23"/>
      <c r="G28" s="8"/>
      <c r="H28" s="8"/>
      <c r="I28" s="8"/>
      <c r="J28" s="8"/>
      <c r="K28" s="2"/>
      <c r="L28" s="2"/>
      <c r="M28" s="2"/>
    </row>
    <row r="29" spans="1:13" s="1" customFormat="1" ht="25" customHeight="1" x14ac:dyDescent="0.35">
      <c r="A29" s="2"/>
      <c r="B29" s="8"/>
      <c r="C29" s="101"/>
      <c r="D29" s="102" t="s">
        <v>16</v>
      </c>
      <c r="E29" s="103">
        <v>0.1</v>
      </c>
      <c r="F29" s="103">
        <v>0.2</v>
      </c>
      <c r="G29" s="103">
        <v>0.3</v>
      </c>
      <c r="H29" s="103">
        <v>0.4</v>
      </c>
      <c r="I29" s="2"/>
      <c r="J29" s="8"/>
      <c r="K29" s="2"/>
      <c r="L29" s="2"/>
      <c r="M29" s="2"/>
    </row>
    <row r="30" spans="1:13" s="1" customFormat="1" ht="25" customHeight="1" x14ac:dyDescent="0.35">
      <c r="A30" s="2"/>
      <c r="B30" s="8"/>
      <c r="C30" s="101"/>
      <c r="D30" s="102" t="s">
        <v>17</v>
      </c>
      <c r="E30" s="104">
        <v>0.1</v>
      </c>
      <c r="F30" s="104">
        <v>0.3</v>
      </c>
      <c r="G30" s="104">
        <v>0.6</v>
      </c>
      <c r="H30" s="104">
        <v>1</v>
      </c>
      <c r="I30" s="2"/>
      <c r="J30" s="8"/>
      <c r="K30" s="2"/>
      <c r="L30" s="2"/>
      <c r="M30" s="2"/>
    </row>
    <row r="31" spans="1:13" s="1" customFormat="1" ht="25" customHeight="1" x14ac:dyDescent="0.3">
      <c r="A31" s="2"/>
      <c r="B31" s="8"/>
      <c r="C31" s="22"/>
      <c r="D31" s="8"/>
      <c r="E31" s="8"/>
      <c r="F31" s="23"/>
      <c r="G31" s="8"/>
      <c r="H31" s="8"/>
      <c r="I31" s="8"/>
      <c r="J31" s="8"/>
      <c r="K31" s="2"/>
      <c r="L31" s="2"/>
      <c r="M31" s="2"/>
    </row>
    <row r="32" spans="1:13" s="1" customFormat="1" ht="25" customHeight="1" x14ac:dyDescent="0.3">
      <c r="A32" s="2"/>
      <c r="B32" s="315" t="s">
        <v>18</v>
      </c>
      <c r="C32" s="315"/>
      <c r="D32" s="315"/>
      <c r="E32" s="315"/>
      <c r="F32" s="315"/>
      <c r="G32" s="315"/>
      <c r="H32" s="315"/>
      <c r="I32" s="315"/>
      <c r="J32" s="315"/>
      <c r="K32" s="2"/>
      <c r="L32" s="2"/>
      <c r="M32" s="2"/>
    </row>
    <row r="33" spans="2:13" s="1" customFormat="1" ht="13" x14ac:dyDescent="0.3">
      <c r="B33" s="4"/>
      <c r="C33" s="4"/>
      <c r="D33" s="4"/>
      <c r="E33" s="4"/>
      <c r="F33" s="4"/>
      <c r="G33" s="4"/>
      <c r="H33" s="4"/>
      <c r="I33" s="4"/>
      <c r="J33" s="4"/>
      <c r="L33" s="2"/>
      <c r="M33" s="2"/>
    </row>
    <row r="34" spans="2:13" s="1" customFormat="1" ht="13" x14ac:dyDescent="0.3">
      <c r="B34" s="4"/>
      <c r="C34" s="4"/>
      <c r="D34" s="4"/>
      <c r="E34" s="4"/>
      <c r="F34" s="4"/>
      <c r="G34" s="4"/>
      <c r="H34" s="4"/>
      <c r="I34" s="4"/>
      <c r="J34" s="4"/>
      <c r="L34" s="2"/>
      <c r="M34" s="2"/>
    </row>
    <row r="35" spans="2:13" s="1" customFormat="1" ht="13" x14ac:dyDescent="0.3">
      <c r="B35" s="4"/>
      <c r="C35" s="4"/>
      <c r="D35" s="4"/>
      <c r="E35" s="4"/>
      <c r="F35" s="4"/>
      <c r="G35" s="4"/>
      <c r="H35" s="4"/>
      <c r="I35" s="4"/>
      <c r="J35" s="4"/>
      <c r="L35" s="2"/>
      <c r="M35" s="2"/>
    </row>
    <row r="36" spans="2:13" s="1" customFormat="1" ht="13" x14ac:dyDescent="0.3">
      <c r="L36" s="2"/>
      <c r="M36" s="2"/>
    </row>
    <row r="37" spans="2:13" s="1" customFormat="1" ht="13" x14ac:dyDescent="0.3">
      <c r="L37" s="2"/>
      <c r="M37" s="2"/>
    </row>
    <row r="38" spans="2:13" s="1" customFormat="1" ht="13" x14ac:dyDescent="0.3">
      <c r="L38" s="2"/>
      <c r="M38" s="2"/>
    </row>
    <row r="39" spans="2:13" s="1" customFormat="1" ht="13" x14ac:dyDescent="0.3">
      <c r="L39" s="2"/>
      <c r="M39" s="2"/>
    </row>
    <row r="40" spans="2:13" s="1" customFormat="1" ht="13" x14ac:dyDescent="0.3">
      <c r="L40" s="2"/>
      <c r="M40" s="2"/>
    </row>
    <row r="41" spans="2:13" s="1" customFormat="1" ht="13" x14ac:dyDescent="0.3">
      <c r="L41" s="2"/>
      <c r="M41" s="2"/>
    </row>
    <row r="42" spans="2:13" s="1" customFormat="1" ht="13" x14ac:dyDescent="0.3">
      <c r="L42" s="2"/>
      <c r="M42" s="2"/>
    </row>
    <row r="43" spans="2:13" s="1" customFormat="1" ht="13" x14ac:dyDescent="0.3">
      <c r="L43" s="2"/>
      <c r="M43" s="2"/>
    </row>
    <row r="44" spans="2:13" s="1" customFormat="1" ht="13" x14ac:dyDescent="0.3">
      <c r="L44" s="2"/>
      <c r="M44" s="2"/>
    </row>
    <row r="45" spans="2:13" s="1" customFormat="1" ht="13" x14ac:dyDescent="0.3">
      <c r="L45" s="2"/>
      <c r="M45" s="2"/>
    </row>
    <row r="46" spans="2:13" s="1" customFormat="1" ht="13" x14ac:dyDescent="0.3">
      <c r="L46" s="2"/>
      <c r="M46" s="2"/>
    </row>
    <row r="47" spans="2:13" s="1" customFormat="1" ht="13" x14ac:dyDescent="0.3">
      <c r="L47" s="2"/>
      <c r="M47" s="2"/>
    </row>
    <row r="48" spans="2:13" s="1" customFormat="1" ht="13" x14ac:dyDescent="0.3">
      <c r="L48" s="2"/>
      <c r="M48" s="2"/>
    </row>
    <row r="49" spans="12:13" s="1" customFormat="1" ht="13" x14ac:dyDescent="0.3">
      <c r="L49" s="2"/>
      <c r="M49" s="2"/>
    </row>
    <row r="50" spans="12:13" s="1" customFormat="1" ht="13" x14ac:dyDescent="0.3">
      <c r="L50" s="2"/>
      <c r="M50" s="2"/>
    </row>
    <row r="51" spans="12:13" s="1" customFormat="1" ht="13" x14ac:dyDescent="0.3">
      <c r="L51" s="2"/>
      <c r="M51" s="2"/>
    </row>
    <row r="52" spans="12:13" s="1" customFormat="1" ht="13" x14ac:dyDescent="0.3">
      <c r="L52" s="2"/>
      <c r="M52" s="2"/>
    </row>
    <row r="53" spans="12:13" s="1" customFormat="1" ht="13" x14ac:dyDescent="0.3">
      <c r="L53" s="2"/>
      <c r="M53" s="2"/>
    </row>
    <row r="54" spans="12:13" s="1" customFormat="1" ht="13" x14ac:dyDescent="0.3">
      <c r="L54" s="2"/>
      <c r="M54" s="2"/>
    </row>
    <row r="55" spans="12:13" s="1" customFormat="1" ht="13" x14ac:dyDescent="0.3">
      <c r="L55" s="2"/>
      <c r="M55" s="2"/>
    </row>
    <row r="56" spans="12:13" s="1" customFormat="1" ht="13" x14ac:dyDescent="0.3">
      <c r="L56" s="2"/>
      <c r="M56" s="2"/>
    </row>
    <row r="57" spans="12:13" s="1" customFormat="1" ht="13" x14ac:dyDescent="0.3">
      <c r="L57" s="2"/>
      <c r="M57" s="2"/>
    </row>
    <row r="58" spans="12:13" s="1" customFormat="1" ht="13" x14ac:dyDescent="0.3">
      <c r="L58" s="2"/>
      <c r="M58" s="2"/>
    </row>
    <row r="59" spans="12:13" s="1" customFormat="1" ht="13" x14ac:dyDescent="0.3">
      <c r="L59" s="2"/>
      <c r="M59" s="2"/>
    </row>
    <row r="60" spans="12:13" s="1" customFormat="1" ht="13" x14ac:dyDescent="0.3">
      <c r="L60" s="2"/>
      <c r="M60" s="2"/>
    </row>
    <row r="61" spans="12:13" s="1" customFormat="1" ht="13" x14ac:dyDescent="0.3">
      <c r="L61" s="2"/>
      <c r="M61" s="2"/>
    </row>
    <row r="62" spans="12:13" s="1" customFormat="1" ht="13" x14ac:dyDescent="0.3">
      <c r="L62" s="2"/>
      <c r="M62" s="2"/>
    </row>
    <row r="63" spans="12:13" s="1" customFormat="1" ht="13" x14ac:dyDescent="0.3">
      <c r="L63" s="2"/>
      <c r="M63" s="2"/>
    </row>
    <row r="64" spans="12:13" s="1" customFormat="1" ht="13" x14ac:dyDescent="0.3">
      <c r="L64" s="2"/>
      <c r="M64" s="2"/>
    </row>
    <row r="65" spans="12:13" s="1" customFormat="1" ht="13" x14ac:dyDescent="0.3">
      <c r="L65" s="2"/>
      <c r="M65" s="2"/>
    </row>
    <row r="66" spans="12:13" s="1" customFormat="1" ht="13" x14ac:dyDescent="0.3">
      <c r="L66" s="2"/>
      <c r="M66" s="2"/>
    </row>
    <row r="67" spans="12:13" s="1" customFormat="1" ht="13" x14ac:dyDescent="0.3">
      <c r="L67" s="2"/>
      <c r="M67" s="2"/>
    </row>
    <row r="68" spans="12:13" s="1" customFormat="1" ht="13" x14ac:dyDescent="0.3">
      <c r="L68" s="2"/>
      <c r="M68" s="2"/>
    </row>
    <row r="69" spans="12:13" s="1" customFormat="1" ht="13" x14ac:dyDescent="0.3">
      <c r="L69" s="2"/>
      <c r="M69" s="2"/>
    </row>
    <row r="70" spans="12:13" s="1" customFormat="1" ht="13" x14ac:dyDescent="0.3">
      <c r="L70" s="2"/>
      <c r="M70" s="2"/>
    </row>
    <row r="71" spans="12:13" s="1" customFormat="1" ht="13" x14ac:dyDescent="0.3">
      <c r="L71" s="2"/>
      <c r="M71" s="2"/>
    </row>
    <row r="72" spans="12:13" s="1" customFormat="1" ht="13" x14ac:dyDescent="0.3">
      <c r="L72" s="2"/>
      <c r="M72" s="2"/>
    </row>
    <row r="73" spans="12:13" s="1" customFormat="1" ht="13" x14ac:dyDescent="0.3">
      <c r="L73" s="2"/>
      <c r="M73" s="2"/>
    </row>
    <row r="74" spans="12:13" s="1" customFormat="1" ht="13" x14ac:dyDescent="0.3">
      <c r="L74" s="2"/>
      <c r="M74" s="2"/>
    </row>
    <row r="75" spans="12:13" s="1" customFormat="1" ht="13" x14ac:dyDescent="0.3">
      <c r="L75" s="2"/>
      <c r="M75" s="2"/>
    </row>
    <row r="76" spans="12:13" s="1" customFormat="1" ht="13" x14ac:dyDescent="0.3">
      <c r="L76" s="2"/>
      <c r="M76" s="2"/>
    </row>
    <row r="77" spans="12:13" s="1" customFormat="1" ht="13" x14ac:dyDescent="0.3">
      <c r="L77" s="2"/>
      <c r="M77" s="2"/>
    </row>
    <row r="78" spans="12:13" s="1" customFormat="1" ht="13" x14ac:dyDescent="0.3">
      <c r="L78" s="2"/>
      <c r="M78" s="2"/>
    </row>
    <row r="79" spans="12:13" s="1" customFormat="1" ht="13" x14ac:dyDescent="0.3">
      <c r="L79" s="2"/>
      <c r="M79" s="2"/>
    </row>
    <row r="80" spans="12:13" s="1" customFormat="1" ht="13" x14ac:dyDescent="0.3">
      <c r="L80" s="2"/>
      <c r="M80" s="2"/>
    </row>
    <row r="81" spans="12:13" s="1" customFormat="1" ht="13" x14ac:dyDescent="0.3">
      <c r="L81" s="2"/>
      <c r="M81" s="2"/>
    </row>
    <row r="82" spans="12:13" s="1" customFormat="1" ht="13" x14ac:dyDescent="0.3">
      <c r="L82" s="2"/>
      <c r="M82" s="2"/>
    </row>
    <row r="83" spans="12:13" s="1" customFormat="1" ht="13" x14ac:dyDescent="0.3">
      <c r="L83" s="2"/>
      <c r="M83" s="2"/>
    </row>
    <row r="84" spans="12:13" s="1" customFormat="1" ht="13" x14ac:dyDescent="0.3">
      <c r="L84" s="2"/>
      <c r="M84" s="2"/>
    </row>
    <row r="85" spans="12:13" s="1" customFormat="1" ht="13" x14ac:dyDescent="0.3">
      <c r="L85" s="2"/>
      <c r="M85" s="2"/>
    </row>
    <row r="86" spans="12:13" s="1" customFormat="1" ht="13" x14ac:dyDescent="0.3">
      <c r="L86" s="2"/>
      <c r="M86" s="2"/>
    </row>
    <row r="87" spans="12:13" s="1" customFormat="1" ht="13" x14ac:dyDescent="0.3">
      <c r="L87" s="2"/>
      <c r="M87" s="2"/>
    </row>
    <row r="88" spans="12:13" s="1" customFormat="1" ht="13" x14ac:dyDescent="0.3">
      <c r="L88" s="2"/>
      <c r="M88" s="2"/>
    </row>
    <row r="89" spans="12:13" s="1" customFormat="1" ht="13" x14ac:dyDescent="0.3">
      <c r="L89" s="2"/>
      <c r="M89" s="2"/>
    </row>
    <row r="90" spans="12:13" s="1" customFormat="1" ht="13" x14ac:dyDescent="0.3">
      <c r="L90" s="2"/>
      <c r="M90" s="2"/>
    </row>
    <row r="91" spans="12:13" s="1" customFormat="1" ht="13" x14ac:dyDescent="0.3">
      <c r="L91" s="2"/>
      <c r="M91" s="2"/>
    </row>
    <row r="92" spans="12:13" s="1" customFormat="1" ht="13" x14ac:dyDescent="0.3">
      <c r="L92" s="2"/>
      <c r="M92" s="2"/>
    </row>
    <row r="93" spans="12:13" s="1" customFormat="1" ht="13" x14ac:dyDescent="0.3">
      <c r="L93" s="2"/>
      <c r="M93" s="2"/>
    </row>
    <row r="94" spans="12:13" s="1" customFormat="1" ht="13" x14ac:dyDescent="0.3">
      <c r="L94" s="2"/>
      <c r="M94" s="2"/>
    </row>
    <row r="95" spans="12:13" s="1" customFormat="1" ht="13" x14ac:dyDescent="0.3"/>
    <row r="96" spans="12:13" s="1" customFormat="1" ht="13" x14ac:dyDescent="0.3"/>
    <row r="97" s="1" customFormat="1" ht="13" x14ac:dyDescent="0.3"/>
    <row r="98" s="1" customFormat="1" ht="13" x14ac:dyDescent="0.3"/>
    <row r="99" s="1" customFormat="1" ht="13" x14ac:dyDescent="0.3"/>
    <row r="100" s="1" customFormat="1" ht="13" x14ac:dyDescent="0.3"/>
    <row r="101" s="1" customFormat="1" ht="13" x14ac:dyDescent="0.3"/>
    <row r="102" s="1" customFormat="1" ht="13" x14ac:dyDescent="0.3"/>
    <row r="103" s="1" customFormat="1" ht="13" x14ac:dyDescent="0.3"/>
    <row r="104" s="1" customFormat="1" ht="13" x14ac:dyDescent="0.3"/>
    <row r="105" s="1" customFormat="1" ht="13" x14ac:dyDescent="0.3"/>
    <row r="106" s="1" customFormat="1" ht="13" x14ac:dyDescent="0.3"/>
    <row r="107" s="1" customFormat="1" ht="13" x14ac:dyDescent="0.3"/>
    <row r="108" s="1" customFormat="1" ht="13" x14ac:dyDescent="0.3"/>
    <row r="109" s="1" customFormat="1" ht="13" x14ac:dyDescent="0.3"/>
    <row r="110" s="1" customFormat="1" ht="13" x14ac:dyDescent="0.3"/>
    <row r="111" s="1" customFormat="1" ht="13" x14ac:dyDescent="0.3"/>
    <row r="112" s="1" customFormat="1" ht="13" x14ac:dyDescent="0.3"/>
    <row r="113" s="1" customFormat="1" ht="13" x14ac:dyDescent="0.3"/>
    <row r="114" s="1" customFormat="1" ht="13" x14ac:dyDescent="0.3"/>
  </sheetData>
  <sheetProtection algorithmName="SHA-512" hashValue="s4kjGYyWVDE1otGDa+aDxojgfRL0Nemh6aCbCoAfuWJk1Jts7GxdPYJC9TIgNbe2MIaszScCZ7ciU6yiFS4YkA==" saltValue="NljGrkMmWne2kFAAS2NAFA==" spinCount="100000" sheet="1" objects="1" scenarios="1" selectLockedCells="1"/>
  <mergeCells count="2">
    <mergeCell ref="C2:F2"/>
    <mergeCell ref="B32:J32"/>
  </mergeCells>
  <phoneticPr fontId="0" type="noConversion"/>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DF2FB1FA9A9264CBA84BB0C5342A274" ma:contentTypeVersion="1" ma:contentTypeDescription="Create a new document." ma:contentTypeScope="" ma:versionID="0614f8fb6c9d20444d69283a822e3d98">
  <xsd:schema xmlns:xsd="http://www.w3.org/2001/XMLSchema" xmlns:xs="http://www.w3.org/2001/XMLSchema" xmlns:p="http://schemas.microsoft.com/office/2006/metadata/properties" xmlns:ns3="23a67d3b-39c9-477a-8c0b-9c5fd6a32c24" targetNamespace="http://schemas.microsoft.com/office/2006/metadata/properties" ma:root="true" ma:fieldsID="3610d21b726c3202ffc924cbba791b2b" ns3:_="">
    <xsd:import namespace="23a67d3b-39c9-477a-8c0b-9c5fd6a32c24"/>
    <xsd:element name="properties">
      <xsd:complexType>
        <xsd:sequence>
          <xsd:element name="documentManagement">
            <xsd:complexType>
              <xsd:all>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a67d3b-39c9-477a-8c0b-9c5fd6a32c2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7871E2-32CF-4DAA-B671-7A460AF7B4FC}">
  <ds:schemaRefs>
    <ds:schemaRef ds:uri="http://schemas.microsoft.com/office/2006/documentManagement/types"/>
    <ds:schemaRef ds:uri="http://purl.org/dc/terms/"/>
    <ds:schemaRef ds:uri="http://schemas.microsoft.com/office/2006/metadata/properties"/>
    <ds:schemaRef ds:uri="http://purl.org/dc/elements/1.1/"/>
    <ds:schemaRef ds:uri="http://purl.org/dc/dcmitype/"/>
    <ds:schemaRef ds:uri="http://schemas.openxmlformats.org/package/2006/metadata/core-properties"/>
    <ds:schemaRef ds:uri="http://schemas.microsoft.com/office/infopath/2007/PartnerControls"/>
    <ds:schemaRef ds:uri="23a67d3b-39c9-477a-8c0b-9c5fd6a32c24"/>
    <ds:schemaRef ds:uri="http://www.w3.org/XML/1998/namespace"/>
  </ds:schemaRefs>
</ds:datastoreItem>
</file>

<file path=customXml/itemProps2.xml><?xml version="1.0" encoding="utf-8"?>
<ds:datastoreItem xmlns:ds="http://schemas.openxmlformats.org/officeDocument/2006/customXml" ds:itemID="{30F8085A-E83B-4158-9618-A9D054A0C3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a67d3b-39c9-477a-8c0b-9c5fd6a32c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B7741BA-3C1D-4C2E-87A0-96F38F5C3FF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START HERE</vt:lpstr>
      <vt:lpstr>Bonus Worksheet</vt:lpstr>
      <vt:lpstr>Threshold Calculator</vt:lpstr>
      <vt:lpstr>Bonus Scoreboard - Salary</vt:lpstr>
      <vt:lpstr>Bonus Scoreboard - Example</vt:lpstr>
      <vt:lpstr>'Bonus Worksheet'!Print_Area</vt:lpstr>
    </vt:vector>
  </TitlesOfParts>
  <Company>SRC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RArmstrong</dc:creator>
  <cp:lastModifiedBy>Katie Davis</cp:lastModifiedBy>
  <cp:lastPrinted>2019-08-28T20:50:26Z</cp:lastPrinted>
  <dcterms:created xsi:type="dcterms:W3CDTF">2008-11-28T20:21:11Z</dcterms:created>
  <dcterms:modified xsi:type="dcterms:W3CDTF">2019-08-29T18:37:16Z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0x0101000DF2FB1FA9A9264CBA84BB0C5342A274</vt:lpwstr>
  </property>
</Properties>
</file>